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wdp" ContentType="image/vnd.ms-photo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421"/>
  <workbookPr autoCompressPictures="0"/>
  <workbookProtection workbookAlgorithmName="SHA-512" workbookHashValue="L6dYiTIPSyX7sbWyB0SI4hZ5ucMqsdYl4uddgXXqdZzqvnBhPB3ksWMB1A8FQBLkfS4K6C2eXfZWOfr4+y+vDw==" workbookSaltValue="bQB9drwKr9J/BGzlZotwIw==" workbookSpinCount="100000" lockStructure="1"/>
  <bookViews>
    <workbookView xWindow="0" yWindow="0" windowWidth="34760" windowHeight="17340" firstSheet="2" activeTab="2"/>
  </bookViews>
  <sheets>
    <sheet name="Aetna" sheetId="1" state="hidden" r:id="rId1"/>
    <sheet name="Aetna Calc" sheetId="3" state="hidden" r:id="rId2"/>
    <sheet name="Horizon" sheetId="2" r:id="rId3"/>
    <sheet name="Horizon Calc" sheetId="4" state="hidden" r:id="rId4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4" l="1"/>
  <c r="L18" i="4"/>
  <c r="L19" i="4"/>
  <c r="L20" i="4"/>
  <c r="L21" i="4"/>
  <c r="L50" i="4"/>
  <c r="L51" i="4"/>
  <c r="L45" i="4"/>
  <c r="L46" i="4"/>
  <c r="L22" i="4"/>
  <c r="L23" i="4"/>
  <c r="L24" i="4"/>
  <c r="L25" i="4"/>
  <c r="L26" i="4"/>
  <c r="B23" i="3"/>
  <c r="B25" i="3"/>
  <c r="B34" i="3"/>
  <c r="N14" i="1"/>
  <c r="B24" i="3"/>
  <c r="L2" i="3"/>
  <c r="B43" i="3"/>
  <c r="C43" i="3"/>
  <c r="P14" i="1"/>
  <c r="B42" i="3"/>
  <c r="B26" i="3"/>
  <c r="B27" i="3"/>
  <c r="B44" i="3"/>
  <c r="C44" i="3"/>
  <c r="P15" i="1"/>
  <c r="B28" i="3"/>
  <c r="B35" i="3"/>
  <c r="N15" i="1"/>
  <c r="S15" i="1"/>
  <c r="L33" i="3"/>
  <c r="B29" i="3"/>
  <c r="B31" i="3"/>
  <c r="B36" i="3"/>
  <c r="N16" i="1"/>
  <c r="S16" i="1"/>
  <c r="B30" i="3"/>
  <c r="B45" i="3"/>
  <c r="C45" i="3"/>
  <c r="P16" i="1"/>
  <c r="L44" i="3"/>
  <c r="L45" i="3"/>
  <c r="B30" i="4"/>
  <c r="B45" i="4"/>
  <c r="B42" i="4"/>
  <c r="B40" i="4"/>
  <c r="B29" i="4"/>
  <c r="B27" i="4"/>
  <c r="B26" i="4"/>
  <c r="B28" i="4"/>
  <c r="B35" i="4"/>
  <c r="N15" i="2"/>
  <c r="B24" i="4"/>
  <c r="B43" i="4"/>
  <c r="C43" i="4"/>
  <c r="P14" i="2"/>
  <c r="B23" i="4"/>
  <c r="B40" i="3"/>
  <c r="L46" i="3"/>
  <c r="L47" i="3"/>
  <c r="L48" i="3"/>
  <c r="L49" i="3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7" i="4"/>
  <c r="L48" i="4"/>
  <c r="L49" i="4"/>
  <c r="L52" i="4"/>
  <c r="L53" i="4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27" i="4"/>
  <c r="L28" i="4"/>
  <c r="L29" i="4"/>
  <c r="L30" i="4"/>
  <c r="L31" i="4"/>
  <c r="L2" i="4"/>
  <c r="L32" i="3"/>
  <c r="L34" i="3"/>
  <c r="L35" i="3"/>
  <c r="L36" i="3"/>
  <c r="L37" i="3"/>
  <c r="L38" i="3"/>
  <c r="L39" i="3"/>
  <c r="L40" i="3"/>
  <c r="L41" i="3"/>
  <c r="L42" i="3"/>
  <c r="L43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B25" i="4"/>
  <c r="B34" i="4"/>
  <c r="N14" i="2"/>
  <c r="S14" i="2"/>
  <c r="C45" i="4"/>
  <c r="P16" i="2"/>
  <c r="B31" i="4"/>
  <c r="B36" i="4"/>
  <c r="N16" i="2"/>
  <c r="S14" i="1"/>
  <c r="S19" i="1"/>
  <c r="S20" i="1"/>
  <c r="B44" i="4"/>
  <c r="C44" i="4"/>
  <c r="P15" i="2"/>
  <c r="S15" i="2"/>
  <c r="S16" i="2"/>
  <c r="S19" i="2"/>
  <c r="S20" i="2"/>
</calcChain>
</file>

<file path=xl/sharedStrings.xml><?xml version="1.0" encoding="utf-8"?>
<sst xmlns="http://schemas.openxmlformats.org/spreadsheetml/2006/main" count="418" uniqueCount="87">
  <si>
    <t>Powered By:</t>
  </si>
  <si>
    <t>Cost Per Paycheck</t>
  </si>
  <si>
    <t>Monthly Cost to Employee</t>
  </si>
  <si>
    <t>Single</t>
  </si>
  <si>
    <t xml:space="preserve">Select Your Dental Plan &amp; Coverage 
</t>
  </si>
  <si>
    <t>Step 6</t>
  </si>
  <si>
    <t>Benecard Rx</t>
  </si>
  <si>
    <t>Select Your Rx Plan &amp; Coverage</t>
  </si>
  <si>
    <t>Step 5</t>
  </si>
  <si>
    <t>Select Your Medical Plan &amp; Coverage</t>
  </si>
  <si>
    <t>Step 4</t>
  </si>
  <si>
    <t>Monthly Contribution</t>
  </si>
  <si>
    <t>CH. 78 Employee Contribution</t>
  </si>
  <si>
    <t>Monthly Rate</t>
  </si>
  <si>
    <t>Coverage</t>
  </si>
  <si>
    <t>Plan</t>
  </si>
  <si>
    <t>Select Your # of Pays Per Year</t>
  </si>
  <si>
    <t>Step 2</t>
  </si>
  <si>
    <t>Less than $20,000</t>
  </si>
  <si>
    <t>Select Your Salary Range</t>
  </si>
  <si>
    <t>Step 1</t>
  </si>
  <si>
    <t>7/1/19-6/30/20</t>
  </si>
  <si>
    <t xml:space="preserve">Ramapo Indian Hills High School District </t>
  </si>
  <si>
    <r>
      <rPr>
        <b/>
        <sz val="22"/>
        <color theme="6"/>
        <rFont val="Calibri"/>
        <family val="2"/>
        <scheme val="minor"/>
      </rPr>
      <t>Horizon BCBS of NJ</t>
    </r>
    <r>
      <rPr>
        <b/>
        <sz val="22"/>
        <color theme="4" tint="0.59999389629810485"/>
        <rFont val="Calibri"/>
        <family val="2"/>
        <scheme val="minor"/>
      </rPr>
      <t xml:space="preserve"> Employee Contribution Calculator</t>
    </r>
  </si>
  <si>
    <r>
      <rPr>
        <b/>
        <sz val="22"/>
        <color theme="6"/>
        <rFont val="Calibri"/>
        <family val="2"/>
        <scheme val="minor"/>
      </rPr>
      <t>Aetna</t>
    </r>
    <r>
      <rPr>
        <b/>
        <sz val="22"/>
        <color theme="4" tint="0.59999389629810485"/>
        <rFont val="Calibri"/>
        <family val="2"/>
        <scheme val="minor"/>
      </rPr>
      <t xml:space="preserve"> Employee Contribution Calculator</t>
    </r>
  </si>
  <si>
    <t>Plan Coverage</t>
  </si>
  <si>
    <t>Parent/Child(ren)</t>
  </si>
  <si>
    <t>Member/Spouse</t>
  </si>
  <si>
    <t>Medical Waived</t>
  </si>
  <si>
    <t>Family</t>
  </si>
  <si>
    <t>None</t>
  </si>
  <si>
    <t>Aetna Plans</t>
  </si>
  <si>
    <t>Aetna Open Access POS $10</t>
  </si>
  <si>
    <t>Aetna Open Access POS $15</t>
  </si>
  <si>
    <t>Aetna Managed Choice $5</t>
  </si>
  <si>
    <t>Aetna Health Network Only</t>
  </si>
  <si>
    <t>Aetna Open Access MC HDHP</t>
  </si>
  <si>
    <t>Rx Waived</t>
  </si>
  <si>
    <t>Delta Dental</t>
  </si>
  <si>
    <t>Dental Waived</t>
  </si>
  <si>
    <t>Dental Coverage</t>
  </si>
  <si>
    <t>Salary</t>
  </si>
  <si>
    <t>$20,000 - $24,999.99</t>
  </si>
  <si>
    <t>$25,000 - $29,999.99</t>
  </si>
  <si>
    <t>$30,000 - $34,999.99</t>
  </si>
  <si>
    <t>$35,000 - $39,999.99</t>
  </si>
  <si>
    <t>$40,000 - $44,999.99</t>
  </si>
  <si>
    <t>$45,000 - $49,999.99</t>
  </si>
  <si>
    <t>$50,000 - $54,999.99</t>
  </si>
  <si>
    <t>$55,000 - $59.999.99</t>
  </si>
  <si>
    <t>$60,000 - $64,999.99</t>
  </si>
  <si>
    <t>$65,000 - $69,999.99</t>
  </si>
  <si>
    <t xml:space="preserve">$70,000 - $74,999.99 </t>
  </si>
  <si>
    <t>$75,000 - $79,999.99</t>
  </si>
  <si>
    <t>$80,000 - $84,999.99</t>
  </si>
  <si>
    <t>$85,000 - $89,999.99</t>
  </si>
  <si>
    <t>$90,000 - $94,999.99</t>
  </si>
  <si>
    <t>$95,000 - $99,999.99</t>
  </si>
  <si>
    <t>$100,000 - $109,999.99</t>
  </si>
  <si>
    <t>$110,000 and over</t>
  </si>
  <si>
    <t>Calculations for 7/1/19-6/30/20</t>
  </si>
  <si>
    <t>Plans</t>
  </si>
  <si>
    <t>Medical Plan Indicator</t>
  </si>
  <si>
    <t>Medical Coverage Indicator</t>
  </si>
  <si>
    <t>Rx Plan Indicator</t>
  </si>
  <si>
    <t>Rx Coverage Indicator</t>
  </si>
  <si>
    <t>Dental Plan Indicator</t>
  </si>
  <si>
    <t>Dental Coverage Indicator</t>
  </si>
  <si>
    <t>Monthly</t>
  </si>
  <si>
    <t>Medical</t>
  </si>
  <si>
    <t>Rx</t>
  </si>
  <si>
    <t>Dental</t>
  </si>
  <si>
    <t>Per Pay Indicator</t>
  </si>
  <si>
    <t>Salary Indicator</t>
  </si>
  <si>
    <t>Medical Type of Coverage</t>
  </si>
  <si>
    <t>Rx Type of Coverage</t>
  </si>
  <si>
    <t>Dental Type of Coverage</t>
  </si>
  <si>
    <t>Horizon Direct Access $10</t>
  </si>
  <si>
    <t>Horizon Direct Access $15</t>
  </si>
  <si>
    <t>Horizon POS $5</t>
  </si>
  <si>
    <t>Horizon Plans</t>
  </si>
  <si>
    <t>Dental Cov</t>
  </si>
  <si>
    <t>Medical Coverage</t>
  </si>
  <si>
    <t>Rx Coverage</t>
  </si>
  <si>
    <r>
      <t xml:space="preserve">Horizon HSA </t>
    </r>
    <r>
      <rPr>
        <i/>
        <sz val="10"/>
        <color theme="1"/>
        <rFont val="Calibri"/>
        <family val="2"/>
        <scheme val="minor"/>
      </rPr>
      <t>(with Horizon Rx)</t>
    </r>
  </si>
  <si>
    <r>
      <t xml:space="preserve">Select Your Rx Plan &amp; Coverage
</t>
    </r>
    <r>
      <rPr>
        <b/>
        <i/>
        <sz val="10"/>
        <color theme="1" tint="0.499984740745262"/>
        <rFont val="Calibri"/>
        <family val="2"/>
        <scheme val="minor"/>
      </rPr>
      <t>Note: Select "Rx Waived" for Horizon HSA Plan</t>
    </r>
  </si>
  <si>
    <t>Horizon OMNIA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</si>
</sst>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%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4" tint="0.59999389629810485"/>
      <name val="Calibri"/>
      <family val="2"/>
      <scheme val="minor"/>
    </font>
    <font>
      <b/>
      <sz val="22"/>
      <color theme="6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 tint="0.499984740745262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106">
    <xf numFmtId="0" fontId="0" fillId="0" borderId="0" xfId="0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2" fillId="3" borderId="5" xfId="0" applyFont="1" applyFill="1" applyBorder="1"/>
    <xf numFmtId="0" fontId="0" fillId="3" borderId="0" xfId="0" applyFill="1" applyBorder="1" applyProtection="1">
      <protection hidden="1"/>
    </xf>
    <xf numFmtId="0" fontId="0" fillId="3" borderId="0" xfId="0" applyFill="1"/>
    <xf numFmtId="0" fontId="0" fillId="3" borderId="0" xfId="0" applyFill="1" applyProtection="1">
      <protection hidden="1"/>
    </xf>
    <xf numFmtId="0" fontId="0" fillId="0" borderId="2" xfId="0" applyBorder="1"/>
    <xf numFmtId="0" fontId="4" fillId="0" borderId="3" xfId="0" applyFont="1" applyBorder="1" applyAlignment="1">
      <alignment horizontal="center"/>
    </xf>
    <xf numFmtId="0" fontId="0" fillId="0" borderId="0" xfId="0" applyBorder="1"/>
    <xf numFmtId="0" fontId="4" fillId="0" borderId="5" xfId="0" applyFont="1" applyBorder="1" applyAlignment="1">
      <alignment horizontal="center"/>
    </xf>
    <xf numFmtId="0" fontId="0" fillId="0" borderId="7" xfId="0" applyBorder="1"/>
    <xf numFmtId="0" fontId="4" fillId="0" borderId="8" xfId="0" applyFont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4" borderId="4" xfId="0" applyFill="1" applyBorder="1"/>
    <xf numFmtId="0" fontId="0" fillId="4" borderId="0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3" fillId="4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0" fillId="0" borderId="5" xfId="0" applyFill="1" applyBorder="1"/>
    <xf numFmtId="0" fontId="0" fillId="0" borderId="3" xfId="0" applyBorder="1"/>
    <xf numFmtId="0" fontId="0" fillId="0" borderId="1" xfId="0" applyBorder="1"/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0" fillId="0" borderId="5" xfId="0" applyBorder="1" applyAlignment="1"/>
    <xf numFmtId="10" fontId="1" fillId="0" borderId="0" xfId="2" applyNumberFormat="1" applyFont="1" applyBorder="1"/>
    <xf numFmtId="10" fontId="1" fillId="0" borderId="4" xfId="2" applyNumberFormat="1" applyFont="1" applyBorder="1"/>
    <xf numFmtId="0" fontId="0" fillId="0" borderId="5" xfId="0" applyBorder="1" applyAlignment="1">
      <alignment horizontal="left"/>
    </xf>
    <xf numFmtId="0" fontId="0" fillId="0" borderId="3" xfId="0" applyBorder="1" applyAlignment="1"/>
    <xf numFmtId="10" fontId="1" fillId="0" borderId="2" xfId="2" applyNumberFormat="1" applyFont="1" applyBorder="1"/>
    <xf numFmtId="10" fontId="1" fillId="0" borderId="1" xfId="2" applyNumberFormat="1" applyFont="1" applyBorder="1"/>
    <xf numFmtId="0" fontId="0" fillId="0" borderId="8" xfId="0" applyBorder="1"/>
    <xf numFmtId="0" fontId="0" fillId="0" borderId="6" xfId="0" applyBorder="1"/>
    <xf numFmtId="0" fontId="3" fillId="4" borderId="10" xfId="0" applyFont="1" applyFill="1" applyBorder="1" applyAlignment="1">
      <alignment horizontal="center"/>
    </xf>
    <xf numFmtId="165" fontId="3" fillId="4" borderId="10" xfId="0" applyNumberFormat="1" applyFont="1" applyFill="1" applyBorder="1" applyAlignment="1">
      <alignment horizontal="center"/>
    </xf>
    <xf numFmtId="165" fontId="0" fillId="0" borderId="6" xfId="0" applyNumberFormat="1" applyBorder="1"/>
    <xf numFmtId="165" fontId="0" fillId="0" borderId="4" xfId="0" applyNumberFormat="1" applyBorder="1"/>
    <xf numFmtId="165" fontId="0" fillId="0" borderId="1" xfId="0" applyNumberFormat="1" applyBorder="1"/>
    <xf numFmtId="165" fontId="0" fillId="0" borderId="0" xfId="0" applyNumberFormat="1"/>
    <xf numFmtId="164" fontId="0" fillId="0" borderId="0" xfId="2" applyNumberFormat="1" applyFont="1" applyBorder="1"/>
    <xf numFmtId="44" fontId="0" fillId="0" borderId="0" xfId="1" applyFont="1" applyBorder="1"/>
    <xf numFmtId="164" fontId="0" fillId="0" borderId="2" xfId="2" applyNumberFormat="1" applyFont="1" applyBorder="1"/>
    <xf numFmtId="165" fontId="4" fillId="5" borderId="12" xfId="0" applyNumberFormat="1" applyFont="1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/>
    <xf numFmtId="0" fontId="0" fillId="0" borderId="3" xfId="0" applyFill="1" applyBorder="1"/>
    <xf numFmtId="0" fontId="0" fillId="3" borderId="0" xfId="0" applyFill="1" applyBorder="1" applyAlignment="1">
      <alignment vertical="center"/>
    </xf>
    <xf numFmtId="0" fontId="3" fillId="4" borderId="7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/>
      <protection hidden="1"/>
    </xf>
    <xf numFmtId="0" fontId="6" fillId="4" borderId="5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2" borderId="7" xfId="3" applyFont="1" applyBorder="1" applyAlignment="1" applyProtection="1">
      <alignment horizontal="center"/>
      <protection locked="0"/>
    </xf>
    <xf numFmtId="0" fontId="1" fillId="2" borderId="6" xfId="3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1" fillId="2" borderId="2" xfId="3" applyBorder="1" applyAlignment="1" applyProtection="1">
      <alignment horizontal="center"/>
      <protection locked="0"/>
    </xf>
    <xf numFmtId="0" fontId="1" fillId="2" borderId="1" xfId="3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44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/>
    </xf>
    <xf numFmtId="0" fontId="1" fillId="2" borderId="0" xfId="3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44" fontId="0" fillId="0" borderId="7" xfId="0" applyNumberForma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164" fontId="0" fillId="0" borderId="0" xfId="0" applyNumberFormat="1" applyFill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44" fontId="0" fillId="0" borderId="2" xfId="1" applyFont="1" applyBorder="1" applyAlignment="1" applyProtection="1">
      <alignment horizontal="center"/>
      <protection hidden="1"/>
    </xf>
    <xf numFmtId="44" fontId="0" fillId="0" borderId="1" xfId="1" applyFont="1" applyBorder="1" applyAlignment="1" applyProtection="1">
      <alignment horizontal="center"/>
      <protection hidden="1"/>
    </xf>
    <xf numFmtId="0" fontId="2" fillId="0" borderId="2" xfId="0" applyFont="1" applyBorder="1" applyAlignment="1">
      <alignment horizontal="center" wrapText="1"/>
    </xf>
    <xf numFmtId="44" fontId="0" fillId="0" borderId="2" xfId="0" applyNumberForma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164" fontId="0" fillId="0" borderId="2" xfId="0" applyNumberForma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3" fillId="4" borderId="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44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wrapText="1"/>
    </xf>
    <xf numFmtId="0" fontId="1" fillId="2" borderId="0" xfId="3" applyBorder="1" applyAlignment="1" applyProtection="1">
      <alignment horizontal="center" vertical="center"/>
      <protection locked="0"/>
    </xf>
    <xf numFmtId="164" fontId="0" fillId="0" borderId="0" xfId="0" applyNumberFormat="1" applyFill="1" applyBorder="1" applyAlignment="1" applyProtection="1">
      <alignment horizontal="center" vertical="center"/>
      <protection hidden="1"/>
    </xf>
  </cellXfs>
  <cellStyles count="4">
    <cellStyle name="20% - Accent1" xfId="3" builtinId="30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4" Type="http://schemas.openxmlformats.org/officeDocument/2006/relationships/image" Target="../media/image3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4" Type="http://schemas.openxmlformats.org/officeDocument/2006/relationships/image" Target="../media/image4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142874</xdr:colOff>
      <xdr:row>21</xdr:row>
      <xdr:rowOff>57150</xdr:rowOff>
    </xdr:from>
    <xdr:ext cx="2504438" cy="647699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4" y="4610100"/>
          <a:ext cx="2504438" cy="647699"/>
        </a:xfrm>
        <a:prstGeom prst="rect">
          <a:avLst/>
        </a:prstGeom>
      </xdr:spPr>
    </xdr:pic>
    <xdr:clientData/>
  </xdr:oneCellAnchor>
  <xdr:twoCellAnchor editAs="oneCell">
    <xdr:from>
      <xdr:col>17</xdr:col>
      <xdr:colOff>47625</xdr:colOff>
      <xdr:row>0</xdr:row>
      <xdr:rowOff>142875</xdr:rowOff>
    </xdr:from>
    <xdr:to>
      <xdr:col>20</xdr:col>
      <xdr:colOff>322506</xdr:colOff>
      <xdr:row>5</xdr:row>
      <xdr:rowOff>219075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colorTemperature colorTemp="53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0825" y="142875"/>
          <a:ext cx="2103681" cy="1371600"/>
        </a:xfrm>
        <a:prstGeom prst="rect">
          <a:avLst/>
        </a:prstGeom>
      </xdr:spPr>
    </xdr:pic>
    <xdr:clientData/>
  </xdr:twoCellAnchor>
  <xdr:twoCellAnchor editAs="oneCell">
    <xdr:from>
      <xdr:col>20</xdr:col>
      <xdr:colOff>396801</xdr:colOff>
      <xdr:row>4</xdr:row>
      <xdr:rowOff>266700</xdr:rowOff>
    </xdr:from>
    <xdr:to>
      <xdr:col>23</xdr:col>
      <xdr:colOff>393587</xdr:colOff>
      <xdr:row>5</xdr:row>
      <xdr:rowOff>252987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88801" y="1200150"/>
          <a:ext cx="1825586" cy="3482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142874</xdr:colOff>
      <xdr:row>21</xdr:row>
      <xdr:rowOff>57150</xdr:rowOff>
    </xdr:from>
    <xdr:ext cx="2504438" cy="647699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4" y="4610100"/>
          <a:ext cx="2504438" cy="647699"/>
        </a:xfrm>
        <a:prstGeom prst="rect">
          <a:avLst/>
        </a:prstGeom>
      </xdr:spPr>
    </xdr:pic>
    <xdr:clientData/>
  </xdr:oneCellAnchor>
  <xdr:twoCellAnchor editAs="oneCell">
    <xdr:from>
      <xdr:col>17</xdr:col>
      <xdr:colOff>200025</xdr:colOff>
      <xdr:row>0</xdr:row>
      <xdr:rowOff>152400</xdr:rowOff>
    </xdr:from>
    <xdr:to>
      <xdr:col>20</xdr:col>
      <xdr:colOff>474906</xdr:colOff>
      <xdr:row>5</xdr:row>
      <xdr:rowOff>228600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colorTemperature colorTemp="53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3225" y="152400"/>
          <a:ext cx="2103681" cy="1371600"/>
        </a:xfrm>
        <a:prstGeom prst="rect">
          <a:avLst/>
        </a:prstGeom>
      </xdr:spPr>
    </xdr:pic>
    <xdr:clientData/>
  </xdr:twoCellAnchor>
  <xdr:twoCellAnchor editAs="oneCell">
    <xdr:from>
      <xdr:col>20</xdr:col>
      <xdr:colOff>361950</xdr:colOff>
      <xdr:row>4</xdr:row>
      <xdr:rowOff>142608</xdr:rowOff>
    </xdr:from>
    <xdr:to>
      <xdr:col>23</xdr:col>
      <xdr:colOff>504826</xdr:colOff>
      <xdr:row>6</xdr:row>
      <xdr:rowOff>28574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53950" y="1076058"/>
          <a:ext cx="1971676" cy="590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workbookViewId="0">
      <selection activeCell="R24" sqref="R24"/>
    </sheetView>
  </sheetViews>
  <sheetFormatPr baseColWidth="10" defaultColWidth="8.83203125" defaultRowHeight="14" x14ac:dyDescent="0"/>
  <sheetData>
    <row r="1" spans="1:24">
      <c r="A1" s="25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3"/>
    </row>
    <row r="2" spans="1:24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0"/>
    </row>
    <row r="3" spans="1:24">
      <c r="A3" s="22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0"/>
    </row>
    <row r="4" spans="1:24" ht="28">
      <c r="A4" s="60" t="s">
        <v>22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2"/>
    </row>
    <row r="5" spans="1:24" ht="28">
      <c r="A5" s="63" t="s">
        <v>24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5"/>
    </row>
    <row r="6" spans="1:24" ht="26" thickBot="1">
      <c r="A6" s="66" t="s">
        <v>21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8"/>
    </row>
    <row r="7" spans="1:24" ht="15" thickBot="1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7"/>
    </row>
    <row r="8" spans="1:24">
      <c r="A8" s="6"/>
      <c r="B8" s="16" t="s">
        <v>20</v>
      </c>
      <c r="C8" s="15"/>
      <c r="D8" s="69" t="s">
        <v>19</v>
      </c>
      <c r="E8" s="69"/>
      <c r="F8" s="69"/>
      <c r="G8" s="69"/>
      <c r="H8" s="70" t="s">
        <v>18</v>
      </c>
      <c r="I8" s="71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4"/>
    </row>
    <row r="9" spans="1:24" ht="15" thickBot="1">
      <c r="A9" s="6"/>
      <c r="B9" s="12" t="s">
        <v>17</v>
      </c>
      <c r="C9" s="11"/>
      <c r="D9" s="72" t="s">
        <v>16</v>
      </c>
      <c r="E9" s="72"/>
      <c r="F9" s="72"/>
      <c r="G9" s="72"/>
      <c r="H9" s="73">
        <v>24</v>
      </c>
      <c r="I9" s="74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4"/>
    </row>
    <row r="10" spans="1:24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4"/>
    </row>
    <row r="11" spans="1:24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4"/>
    </row>
    <row r="12" spans="1:24" ht="15" thickBot="1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4"/>
    </row>
    <row r="13" spans="1:24">
      <c r="A13" s="6"/>
      <c r="B13" s="75"/>
      <c r="C13" s="76"/>
      <c r="D13" s="76"/>
      <c r="E13" s="76"/>
      <c r="F13" s="76"/>
      <c r="G13" s="76"/>
      <c r="H13" s="76"/>
      <c r="I13" s="77" t="s">
        <v>15</v>
      </c>
      <c r="J13" s="77"/>
      <c r="K13" s="77"/>
      <c r="L13" s="77" t="s">
        <v>14</v>
      </c>
      <c r="M13" s="77"/>
      <c r="N13" s="58" t="s">
        <v>13</v>
      </c>
      <c r="O13" s="58"/>
      <c r="P13" s="58" t="s">
        <v>12</v>
      </c>
      <c r="Q13" s="58"/>
      <c r="R13" s="58"/>
      <c r="S13" s="58" t="s">
        <v>11</v>
      </c>
      <c r="T13" s="58"/>
      <c r="U13" s="59"/>
      <c r="V13" s="5"/>
      <c r="W13" s="5"/>
      <c r="X13" s="4"/>
    </row>
    <row r="14" spans="1:24">
      <c r="A14" s="6"/>
      <c r="B14" s="14" t="s">
        <v>10</v>
      </c>
      <c r="C14" s="13"/>
      <c r="D14" s="81" t="s">
        <v>9</v>
      </c>
      <c r="E14" s="81"/>
      <c r="F14" s="81"/>
      <c r="G14" s="81"/>
      <c r="H14" s="13"/>
      <c r="I14" s="82" t="s">
        <v>32</v>
      </c>
      <c r="J14" s="82"/>
      <c r="K14" s="82"/>
      <c r="L14" s="82" t="s">
        <v>3</v>
      </c>
      <c r="M14" s="82"/>
      <c r="N14" s="78">
        <f>'Aetna Calc'!B34</f>
        <v>1146.52</v>
      </c>
      <c r="O14" s="79"/>
      <c r="P14" s="88">
        <f>'Aetna Calc'!C43</f>
        <v>4.4999999999999998E-2</v>
      </c>
      <c r="Q14" s="88"/>
      <c r="R14" s="88"/>
      <c r="S14" s="78">
        <f>ROUND(N14*P14,2)</f>
        <v>51.59</v>
      </c>
      <c r="T14" s="79"/>
      <c r="U14" s="80"/>
      <c r="V14" s="5"/>
      <c r="W14" s="5"/>
      <c r="X14" s="4"/>
    </row>
    <row r="15" spans="1:24">
      <c r="A15" s="6"/>
      <c r="B15" s="14" t="s">
        <v>8</v>
      </c>
      <c r="C15" s="13"/>
      <c r="D15" s="81" t="s">
        <v>7</v>
      </c>
      <c r="E15" s="81"/>
      <c r="F15" s="81"/>
      <c r="G15" s="81"/>
      <c r="H15" s="13"/>
      <c r="I15" s="82" t="s">
        <v>6</v>
      </c>
      <c r="J15" s="82"/>
      <c r="K15" s="82"/>
      <c r="L15" s="82" t="s">
        <v>3</v>
      </c>
      <c r="M15" s="82"/>
      <c r="N15" s="78">
        <f>'Aetna Calc'!B35</f>
        <v>143.52000000000001</v>
      </c>
      <c r="O15" s="79"/>
      <c r="P15" s="88">
        <f>'Aetna Calc'!C44</f>
        <v>4.4999999999999998E-2</v>
      </c>
      <c r="Q15" s="88"/>
      <c r="R15" s="88"/>
      <c r="S15" s="78">
        <f>ROUND(N15*P15,2)</f>
        <v>6.46</v>
      </c>
      <c r="T15" s="79"/>
      <c r="U15" s="80"/>
      <c r="V15" s="5"/>
      <c r="W15" s="5"/>
      <c r="X15" s="4"/>
    </row>
    <row r="16" spans="1:24" ht="15" thickBot="1">
      <c r="A16" s="6"/>
      <c r="B16" s="12" t="s">
        <v>5</v>
      </c>
      <c r="C16" s="11"/>
      <c r="D16" s="93" t="s">
        <v>4</v>
      </c>
      <c r="E16" s="93"/>
      <c r="F16" s="93"/>
      <c r="G16" s="93"/>
      <c r="H16" s="11"/>
      <c r="I16" s="73" t="s">
        <v>38</v>
      </c>
      <c r="J16" s="73"/>
      <c r="K16" s="73"/>
      <c r="L16" s="73" t="s">
        <v>29</v>
      </c>
      <c r="M16" s="73"/>
      <c r="N16" s="94">
        <f>'Aetna Calc'!B36</f>
        <v>125.95</v>
      </c>
      <c r="O16" s="95"/>
      <c r="P16" s="96">
        <f>'Aetna Calc'!C45</f>
        <v>0.03</v>
      </c>
      <c r="Q16" s="96"/>
      <c r="R16" s="96"/>
      <c r="S16" s="94">
        <f>ROUND(N16*P16,2)</f>
        <v>3.78</v>
      </c>
      <c r="T16" s="95"/>
      <c r="U16" s="97"/>
      <c r="V16" s="5"/>
      <c r="W16" s="5"/>
      <c r="X16" s="4"/>
    </row>
    <row r="17" spans="1:24">
      <c r="A17" s="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8"/>
      <c r="O17" s="8"/>
      <c r="P17" s="8"/>
      <c r="Q17" s="8"/>
      <c r="R17" s="8"/>
      <c r="S17" s="8"/>
      <c r="T17" s="8"/>
      <c r="U17" s="8"/>
      <c r="V17" s="5"/>
      <c r="W17" s="5"/>
      <c r="X17" s="4"/>
    </row>
    <row r="18" spans="1:24" ht="15" thickBot="1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8"/>
      <c r="O18" s="8"/>
      <c r="P18" s="10"/>
      <c r="Q18" s="10"/>
      <c r="R18" s="10"/>
      <c r="S18" s="8"/>
      <c r="T18" s="8"/>
      <c r="U18" s="8"/>
      <c r="V18" s="5"/>
      <c r="W18" s="5"/>
      <c r="X18" s="4"/>
    </row>
    <row r="19" spans="1:24">
      <c r="A19" s="9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8"/>
      <c r="O19" s="8"/>
      <c r="P19" s="83" t="s">
        <v>2</v>
      </c>
      <c r="Q19" s="84"/>
      <c r="R19" s="84"/>
      <c r="S19" s="85">
        <f>SUM(S14:U16)</f>
        <v>61.830000000000005</v>
      </c>
      <c r="T19" s="86"/>
      <c r="U19" s="87"/>
      <c r="V19" s="5"/>
      <c r="W19" s="5"/>
      <c r="X19" s="4"/>
    </row>
    <row r="20" spans="1:24" ht="15" thickBot="1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8"/>
      <c r="O20" s="8"/>
      <c r="P20" s="89" t="s">
        <v>1</v>
      </c>
      <c r="Q20" s="90"/>
      <c r="R20" s="90"/>
      <c r="S20" s="91">
        <f>(S19*12)/H9</f>
        <v>30.915000000000003</v>
      </c>
      <c r="T20" s="91"/>
      <c r="U20" s="92"/>
      <c r="V20" s="5"/>
      <c r="W20" s="5"/>
      <c r="X20" s="4"/>
    </row>
    <row r="21" spans="1:24">
      <c r="A21" s="7" t="s">
        <v>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4"/>
    </row>
    <row r="22" spans="1:24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4"/>
    </row>
    <row r="23" spans="1:24">
      <c r="A23" s="6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4"/>
    </row>
    <row r="24" spans="1:24">
      <c r="A24" s="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4"/>
    </row>
    <row r="25" spans="1:24" ht="15" thickBot="1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1"/>
    </row>
  </sheetData>
  <mergeCells count="35">
    <mergeCell ref="P20:R20"/>
    <mergeCell ref="S20:U20"/>
    <mergeCell ref="D16:G16"/>
    <mergeCell ref="I16:K16"/>
    <mergeCell ref="L16:M16"/>
    <mergeCell ref="N16:O16"/>
    <mergeCell ref="P16:R16"/>
    <mergeCell ref="S16:U16"/>
    <mergeCell ref="S14:U14"/>
    <mergeCell ref="D15:G15"/>
    <mergeCell ref="I15:K15"/>
    <mergeCell ref="L15:M15"/>
    <mergeCell ref="P19:R19"/>
    <mergeCell ref="S19:U19"/>
    <mergeCell ref="N15:O15"/>
    <mergeCell ref="P15:R15"/>
    <mergeCell ref="S15:U15"/>
    <mergeCell ref="D14:G14"/>
    <mergeCell ref="I14:K14"/>
    <mergeCell ref="L14:M14"/>
    <mergeCell ref="N14:O14"/>
    <mergeCell ref="P14:R14"/>
    <mergeCell ref="S13:U13"/>
    <mergeCell ref="A4:X4"/>
    <mergeCell ref="A5:X5"/>
    <mergeCell ref="A6:X6"/>
    <mergeCell ref="D8:G8"/>
    <mergeCell ref="H8:I8"/>
    <mergeCell ref="D9:G9"/>
    <mergeCell ref="H9:I9"/>
    <mergeCell ref="B13:H13"/>
    <mergeCell ref="I13:K13"/>
    <mergeCell ref="L13:M13"/>
    <mergeCell ref="N13:O13"/>
    <mergeCell ref="P13:R13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'Aetna Calc'!$A$9:$A$10</xm:f>
          </x14:formula1>
          <xm:sqref>I15:K15</xm:sqref>
        </x14:dataValidation>
        <x14:dataValidation type="list" allowBlank="1" showInputMessage="1" showErrorMessage="1">
          <x14:formula1>
            <xm:f>'Aetna Calc'!$B$11:$B$13</xm:f>
          </x14:formula1>
          <xm:sqref>L16:M16</xm:sqref>
        </x14:dataValidation>
        <x14:dataValidation type="list" allowBlank="1" showInputMessage="1" showErrorMessage="1">
          <x14:formula1>
            <xm:f>'Aetna Calc'!$A$2:$A$7</xm:f>
          </x14:formula1>
          <xm:sqref>I14:K14</xm:sqref>
        </x14:dataValidation>
        <x14:dataValidation type="list" allowBlank="1" showInputMessage="1" showErrorMessage="1">
          <x14:formula1>
            <xm:f xml:space="preserve"> 'Aetna Calc'!$A$38:$A$39</xm:f>
          </x14:formula1>
          <xm:sqref>H9:I9</xm:sqref>
        </x14:dataValidation>
        <x14:dataValidation type="list" allowBlank="1" showInputMessage="1" showErrorMessage="1">
          <x14:formula1>
            <xm:f>'Aetna Calc'!$D$2:$D$20</xm:f>
          </x14:formula1>
          <xm:sqref>H8:I8</xm:sqref>
        </x14:dataValidation>
        <x14:dataValidation type="list" allowBlank="1" showInputMessage="1" showErrorMessage="1">
          <x14:formula1>
            <xm:f>'Aetna Calc'!$A$12:$A$13</xm:f>
          </x14:formula1>
          <xm:sqref>I16:K16</xm:sqref>
        </x14:dataValidation>
        <x14:dataValidation type="list" allowBlank="1" showInputMessage="1" showErrorMessage="1">
          <x14:formula1>
            <xm:f>'Aetna Calc'!$B$2:$B$6</xm:f>
          </x14:formula1>
          <xm:sqref>L14:M14 L15:M15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workbookViewId="0">
      <selection activeCell="G32" sqref="G32"/>
    </sheetView>
  </sheetViews>
  <sheetFormatPr baseColWidth="10" defaultColWidth="8.83203125" defaultRowHeight="14" x14ac:dyDescent="0"/>
  <cols>
    <col min="1" max="1" width="30.6640625" bestFit="1" customWidth="1"/>
    <col min="2" max="2" width="16.83203125" bestFit="1" customWidth="1"/>
    <col min="4" max="4" width="20.5" bestFit="1" customWidth="1"/>
    <col min="6" max="6" width="16.83203125" bestFit="1" customWidth="1"/>
    <col min="7" max="7" width="16.1640625" bestFit="1" customWidth="1"/>
    <col min="10" max="10" width="27.1640625" customWidth="1"/>
    <col min="11" max="11" width="16.83203125" customWidth="1"/>
    <col min="12" max="12" width="43.5" bestFit="1" customWidth="1"/>
    <col min="13" max="13" width="13.1640625" style="49" bestFit="1" customWidth="1"/>
    <col min="15" max="15" width="20.5" bestFit="1" customWidth="1"/>
  </cols>
  <sheetData>
    <row r="1" spans="1:17" ht="15" thickBot="1">
      <c r="A1" s="26" t="s">
        <v>31</v>
      </c>
      <c r="B1" s="27" t="s">
        <v>25</v>
      </c>
      <c r="D1" s="26" t="s">
        <v>41</v>
      </c>
      <c r="E1" s="33" t="s">
        <v>3</v>
      </c>
      <c r="F1" s="33" t="s">
        <v>26</v>
      </c>
      <c r="G1" s="33" t="s">
        <v>27</v>
      </c>
      <c r="H1" s="34" t="s">
        <v>29</v>
      </c>
      <c r="J1" s="44" t="s">
        <v>61</v>
      </c>
      <c r="K1" s="27" t="s">
        <v>14</v>
      </c>
      <c r="L1" s="27" t="s">
        <v>31</v>
      </c>
      <c r="M1" s="45" t="s">
        <v>13</v>
      </c>
      <c r="O1" s="26" t="s">
        <v>41</v>
      </c>
      <c r="P1" s="33" t="s">
        <v>3</v>
      </c>
      <c r="Q1" s="34" t="s">
        <v>29</v>
      </c>
    </row>
    <row r="2" spans="1:17">
      <c r="A2" s="28" t="s">
        <v>32</v>
      </c>
      <c r="B2" s="29" t="s">
        <v>3</v>
      </c>
      <c r="D2" s="35" t="s">
        <v>18</v>
      </c>
      <c r="E2" s="36">
        <v>4.4999999999999998E-2</v>
      </c>
      <c r="F2" s="36">
        <v>3.5000000000000003E-2</v>
      </c>
      <c r="G2" s="36">
        <v>3.5000000000000003E-2</v>
      </c>
      <c r="H2" s="37">
        <v>0.03</v>
      </c>
      <c r="J2" s="42" t="s">
        <v>32</v>
      </c>
      <c r="K2" s="43" t="s">
        <v>3</v>
      </c>
      <c r="L2" s="42" t="str">
        <f>CONCATENATE(J2,K2)</f>
        <v>Aetna Open Access POS $10Single</v>
      </c>
      <c r="M2" s="46">
        <v>1146.52</v>
      </c>
      <c r="O2" s="35" t="s">
        <v>18</v>
      </c>
      <c r="P2" s="36">
        <v>4.4999999999999998E-2</v>
      </c>
      <c r="Q2" s="37">
        <v>0.03</v>
      </c>
    </row>
    <row r="3" spans="1:17">
      <c r="A3" s="28" t="s">
        <v>33</v>
      </c>
      <c r="B3" s="29" t="s">
        <v>26</v>
      </c>
      <c r="D3" s="35" t="s">
        <v>42</v>
      </c>
      <c r="E3" s="36">
        <v>5.5E-2</v>
      </c>
      <c r="F3" s="36">
        <v>3.5000000000000003E-2</v>
      </c>
      <c r="G3" s="36">
        <v>3.5000000000000003E-2</v>
      </c>
      <c r="H3" s="37">
        <v>0.03</v>
      </c>
      <c r="J3" s="28" t="s">
        <v>32</v>
      </c>
      <c r="K3" s="29" t="s">
        <v>26</v>
      </c>
      <c r="L3" s="28" t="str">
        <f t="shared" ref="L3:L43" si="0">CONCATENATE(J3,K3)</f>
        <v>Aetna Open Access POS $10Parent/Child(ren)</v>
      </c>
      <c r="M3" s="47">
        <v>1670.51</v>
      </c>
      <c r="O3" s="35" t="s">
        <v>42</v>
      </c>
      <c r="P3" s="36">
        <v>5.5E-2</v>
      </c>
      <c r="Q3" s="37">
        <v>0.03</v>
      </c>
    </row>
    <row r="4" spans="1:17">
      <c r="A4" s="28" t="s">
        <v>34</v>
      </c>
      <c r="B4" s="29" t="s">
        <v>27</v>
      </c>
      <c r="D4" s="35" t="s">
        <v>43</v>
      </c>
      <c r="E4" s="36">
        <v>7.4999999999999997E-2</v>
      </c>
      <c r="F4" s="36">
        <v>4.4999999999999998E-2</v>
      </c>
      <c r="G4" s="36">
        <v>4.4999999999999998E-2</v>
      </c>
      <c r="H4" s="37">
        <v>0.04</v>
      </c>
      <c r="J4" s="28" t="s">
        <v>32</v>
      </c>
      <c r="K4" s="29" t="s">
        <v>27</v>
      </c>
      <c r="L4" s="28" t="str">
        <f t="shared" si="0"/>
        <v>Aetna Open Access POS $10Member/Spouse</v>
      </c>
      <c r="M4" s="47">
        <v>2475.91</v>
      </c>
      <c r="O4" s="35" t="s">
        <v>43</v>
      </c>
      <c r="P4" s="36">
        <v>7.4999999999999997E-2</v>
      </c>
      <c r="Q4" s="37">
        <v>0.04</v>
      </c>
    </row>
    <row r="5" spans="1:17">
      <c r="A5" s="30" t="s">
        <v>35</v>
      </c>
      <c r="B5" s="29" t="s">
        <v>29</v>
      </c>
      <c r="D5" s="35" t="s">
        <v>44</v>
      </c>
      <c r="E5" s="36">
        <v>0.1</v>
      </c>
      <c r="F5" s="36">
        <v>0.06</v>
      </c>
      <c r="G5" s="36">
        <v>0.06</v>
      </c>
      <c r="H5" s="37">
        <v>0.05</v>
      </c>
      <c r="J5" s="28" t="s">
        <v>32</v>
      </c>
      <c r="K5" s="29" t="s">
        <v>29</v>
      </c>
      <c r="L5" s="28" t="str">
        <f t="shared" si="0"/>
        <v>Aetna Open Access POS $10Family</v>
      </c>
      <c r="M5" s="47">
        <v>2966.89</v>
      </c>
      <c r="O5" s="35" t="s">
        <v>44</v>
      </c>
      <c r="P5" s="36">
        <v>0.1</v>
      </c>
      <c r="Q5" s="37">
        <v>0.05</v>
      </c>
    </row>
    <row r="6" spans="1:17">
      <c r="A6" s="28" t="s">
        <v>36</v>
      </c>
      <c r="B6" s="29" t="s">
        <v>30</v>
      </c>
      <c r="D6" s="35" t="s">
        <v>45</v>
      </c>
      <c r="E6" s="36">
        <v>0.11</v>
      </c>
      <c r="F6" s="36">
        <v>7.0000000000000007E-2</v>
      </c>
      <c r="G6" s="36">
        <v>7.0000000000000007E-2</v>
      </c>
      <c r="H6" s="37">
        <v>0.06</v>
      </c>
      <c r="J6" s="28" t="s">
        <v>32</v>
      </c>
      <c r="K6" s="29" t="s">
        <v>30</v>
      </c>
      <c r="L6" s="28" t="str">
        <f t="shared" si="0"/>
        <v>Aetna Open Access POS $10None</v>
      </c>
      <c r="M6" s="47">
        <v>0</v>
      </c>
      <c r="O6" s="35" t="s">
        <v>45</v>
      </c>
      <c r="P6" s="36">
        <v>0.11</v>
      </c>
      <c r="Q6" s="37">
        <v>0.06</v>
      </c>
    </row>
    <row r="7" spans="1:17">
      <c r="A7" s="28" t="s">
        <v>28</v>
      </c>
      <c r="B7" s="29"/>
      <c r="D7" s="35" t="s">
        <v>46</v>
      </c>
      <c r="E7" s="36">
        <v>0.12</v>
      </c>
      <c r="F7" s="36">
        <v>0.08</v>
      </c>
      <c r="G7" s="36">
        <v>0.08</v>
      </c>
      <c r="H7" s="37">
        <v>7.0000000000000007E-2</v>
      </c>
      <c r="J7" s="28" t="s">
        <v>33</v>
      </c>
      <c r="K7" s="29" t="s">
        <v>3</v>
      </c>
      <c r="L7" s="28" t="str">
        <f t="shared" si="0"/>
        <v>Aetna Open Access POS $15Single</v>
      </c>
      <c r="M7" s="47">
        <v>1061.8399999999999</v>
      </c>
      <c r="O7" s="35" t="s">
        <v>46</v>
      </c>
      <c r="P7" s="36">
        <v>0.12</v>
      </c>
      <c r="Q7" s="37">
        <v>7.0000000000000007E-2</v>
      </c>
    </row>
    <row r="8" spans="1:17">
      <c r="A8" s="28"/>
      <c r="B8" s="29"/>
      <c r="D8" s="38" t="s">
        <v>47</v>
      </c>
      <c r="E8" s="36">
        <v>0.14000000000000001</v>
      </c>
      <c r="F8" s="36">
        <v>0.1</v>
      </c>
      <c r="G8" s="36">
        <v>0.1</v>
      </c>
      <c r="H8" s="37">
        <v>0.09</v>
      </c>
      <c r="J8" s="28" t="s">
        <v>33</v>
      </c>
      <c r="K8" s="29" t="s">
        <v>26</v>
      </c>
      <c r="L8" s="28" t="str">
        <f t="shared" si="0"/>
        <v>Aetna Open Access POS $15Parent/Child(ren)</v>
      </c>
      <c r="M8" s="47">
        <v>1567.88</v>
      </c>
      <c r="O8" s="38" t="s">
        <v>47</v>
      </c>
      <c r="P8" s="36">
        <v>0.14000000000000001</v>
      </c>
      <c r="Q8" s="37">
        <v>0.09</v>
      </c>
    </row>
    <row r="9" spans="1:17">
      <c r="A9" s="28" t="s">
        <v>6</v>
      </c>
      <c r="B9" s="29"/>
      <c r="D9" s="35" t="s">
        <v>48</v>
      </c>
      <c r="E9" s="36">
        <v>0.2</v>
      </c>
      <c r="F9" s="36">
        <v>0.15</v>
      </c>
      <c r="G9" s="36">
        <v>0.15</v>
      </c>
      <c r="H9" s="37">
        <v>0.12</v>
      </c>
      <c r="J9" s="28" t="s">
        <v>33</v>
      </c>
      <c r="K9" s="29" t="s">
        <v>27</v>
      </c>
      <c r="L9" s="28" t="str">
        <f t="shared" si="0"/>
        <v>Aetna Open Access POS $15Member/Spouse</v>
      </c>
      <c r="M9" s="47">
        <v>2363.2199999999998</v>
      </c>
      <c r="O9" s="35" t="s">
        <v>48</v>
      </c>
      <c r="P9" s="36">
        <v>0.2</v>
      </c>
      <c r="Q9" s="37">
        <v>0.12</v>
      </c>
    </row>
    <row r="10" spans="1:17">
      <c r="A10" s="28" t="s">
        <v>37</v>
      </c>
      <c r="B10" s="29" t="s">
        <v>81</v>
      </c>
      <c r="D10" s="35" t="s">
        <v>49</v>
      </c>
      <c r="E10" s="36">
        <v>0.23</v>
      </c>
      <c r="F10" s="36">
        <v>0.17</v>
      </c>
      <c r="G10" s="36">
        <v>0.17</v>
      </c>
      <c r="H10" s="37">
        <v>0.14000000000000001</v>
      </c>
      <c r="J10" s="28" t="s">
        <v>33</v>
      </c>
      <c r="K10" s="29" t="s">
        <v>29</v>
      </c>
      <c r="L10" s="28" t="str">
        <f t="shared" si="0"/>
        <v>Aetna Open Access POS $15Family</v>
      </c>
      <c r="M10" s="47">
        <v>2749.59</v>
      </c>
      <c r="O10" s="35" t="s">
        <v>49</v>
      </c>
      <c r="P10" s="36">
        <v>0.23</v>
      </c>
      <c r="Q10" s="37">
        <v>0.14000000000000001</v>
      </c>
    </row>
    <row r="11" spans="1:17">
      <c r="A11" s="28"/>
      <c r="B11" s="29" t="s">
        <v>3</v>
      </c>
      <c r="D11" s="35" t="s">
        <v>50</v>
      </c>
      <c r="E11" s="36">
        <v>0.27</v>
      </c>
      <c r="F11" s="36">
        <v>0.21</v>
      </c>
      <c r="G11" s="36">
        <v>0.21</v>
      </c>
      <c r="H11" s="37">
        <v>0.17</v>
      </c>
      <c r="J11" s="28" t="s">
        <v>33</v>
      </c>
      <c r="K11" s="29" t="s">
        <v>30</v>
      </c>
      <c r="L11" s="28" t="str">
        <f t="shared" si="0"/>
        <v>Aetna Open Access POS $15None</v>
      </c>
      <c r="M11" s="47">
        <v>0</v>
      </c>
      <c r="O11" s="35" t="s">
        <v>50</v>
      </c>
      <c r="P11" s="36">
        <v>0.27</v>
      </c>
      <c r="Q11" s="37">
        <v>0.17</v>
      </c>
    </row>
    <row r="12" spans="1:17">
      <c r="A12" s="28" t="s">
        <v>38</v>
      </c>
      <c r="B12" s="29" t="s">
        <v>29</v>
      </c>
      <c r="D12" s="38" t="s">
        <v>51</v>
      </c>
      <c r="E12" s="36">
        <v>0.28999999999999998</v>
      </c>
      <c r="F12" s="36">
        <v>0.23</v>
      </c>
      <c r="G12" s="36">
        <v>0.23</v>
      </c>
      <c r="H12" s="37">
        <v>0.19</v>
      </c>
      <c r="J12" s="28" t="s">
        <v>34</v>
      </c>
      <c r="K12" s="29" t="s">
        <v>3</v>
      </c>
      <c r="L12" s="28" t="str">
        <f t="shared" si="0"/>
        <v>Aetna Managed Choice $5Single</v>
      </c>
      <c r="M12" s="47">
        <v>1001.73</v>
      </c>
      <c r="O12" s="38" t="s">
        <v>51</v>
      </c>
      <c r="P12" s="36">
        <v>0.28999999999999998</v>
      </c>
      <c r="Q12" s="37">
        <v>0.19</v>
      </c>
    </row>
    <row r="13" spans="1:17" ht="15" thickBot="1">
      <c r="A13" s="31" t="s">
        <v>39</v>
      </c>
      <c r="B13" s="32" t="s">
        <v>30</v>
      </c>
      <c r="D13" s="35" t="s">
        <v>52</v>
      </c>
      <c r="E13" s="36">
        <v>0.32</v>
      </c>
      <c r="F13" s="36">
        <v>0.26</v>
      </c>
      <c r="G13" s="36">
        <v>0.26</v>
      </c>
      <c r="H13" s="37">
        <v>0.22</v>
      </c>
      <c r="J13" s="28" t="s">
        <v>34</v>
      </c>
      <c r="K13" s="29" t="s">
        <v>26</v>
      </c>
      <c r="L13" s="28" t="str">
        <f t="shared" si="0"/>
        <v>Aetna Managed Choice $5Parent/Child(ren)</v>
      </c>
      <c r="M13" s="47">
        <v>1479.18</v>
      </c>
      <c r="O13" s="35" t="s">
        <v>52</v>
      </c>
      <c r="P13" s="36">
        <v>0.32</v>
      </c>
      <c r="Q13" s="37">
        <v>0.22</v>
      </c>
    </row>
    <row r="14" spans="1:17">
      <c r="D14" s="35" t="s">
        <v>53</v>
      </c>
      <c r="E14" s="36">
        <v>0.33</v>
      </c>
      <c r="F14" s="36">
        <v>0.27</v>
      </c>
      <c r="G14" s="36">
        <v>0.27</v>
      </c>
      <c r="H14" s="37">
        <v>0.23</v>
      </c>
      <c r="J14" s="28" t="s">
        <v>34</v>
      </c>
      <c r="K14" s="29" t="s">
        <v>27</v>
      </c>
      <c r="L14" s="28" t="str">
        <f t="shared" si="0"/>
        <v>Aetna Managed Choice $5Member/Spouse</v>
      </c>
      <c r="M14" s="47">
        <v>2229.4499999999998</v>
      </c>
      <c r="O14" s="35" t="s">
        <v>53</v>
      </c>
      <c r="P14" s="36">
        <v>0.33</v>
      </c>
      <c r="Q14" s="37">
        <v>0.23</v>
      </c>
    </row>
    <row r="15" spans="1:17">
      <c r="D15" s="38" t="s">
        <v>54</v>
      </c>
      <c r="E15" s="36">
        <v>0.34</v>
      </c>
      <c r="F15" s="36">
        <v>0.28000000000000003</v>
      </c>
      <c r="G15" s="36">
        <v>0.28000000000000003</v>
      </c>
      <c r="H15" s="37">
        <v>0.24</v>
      </c>
      <c r="J15" s="28" t="s">
        <v>34</v>
      </c>
      <c r="K15" s="29" t="s">
        <v>29</v>
      </c>
      <c r="L15" s="28" t="str">
        <f t="shared" si="0"/>
        <v>Aetna Managed Choice $5Family</v>
      </c>
      <c r="M15" s="47">
        <v>2593.96</v>
      </c>
      <c r="O15" s="38" t="s">
        <v>54</v>
      </c>
      <c r="P15" s="36">
        <v>0.34</v>
      </c>
      <c r="Q15" s="37">
        <v>0.24</v>
      </c>
    </row>
    <row r="16" spans="1:17">
      <c r="D16" s="35" t="s">
        <v>55</v>
      </c>
      <c r="E16" s="36">
        <v>0.34</v>
      </c>
      <c r="F16" s="36">
        <v>0.3</v>
      </c>
      <c r="G16" s="36">
        <v>0.3</v>
      </c>
      <c r="H16" s="37">
        <v>0.26</v>
      </c>
      <c r="J16" s="28" t="s">
        <v>34</v>
      </c>
      <c r="K16" s="29" t="s">
        <v>30</v>
      </c>
      <c r="L16" s="28" t="str">
        <f t="shared" si="0"/>
        <v>Aetna Managed Choice $5None</v>
      </c>
      <c r="M16" s="47">
        <v>0</v>
      </c>
      <c r="O16" s="35" t="s">
        <v>55</v>
      </c>
      <c r="P16" s="36">
        <v>0.34</v>
      </c>
      <c r="Q16" s="37">
        <v>0.26</v>
      </c>
    </row>
    <row r="17" spans="1:17">
      <c r="D17" s="35" t="s">
        <v>56</v>
      </c>
      <c r="E17" s="36">
        <v>0.34</v>
      </c>
      <c r="F17" s="36">
        <v>0.3</v>
      </c>
      <c r="G17" s="36">
        <v>0.3</v>
      </c>
      <c r="H17" s="37">
        <v>0.28000000000000003</v>
      </c>
      <c r="J17" s="30" t="s">
        <v>35</v>
      </c>
      <c r="K17" s="29" t="s">
        <v>3</v>
      </c>
      <c r="L17" s="28" t="str">
        <f t="shared" si="0"/>
        <v>Aetna Health Network OnlySingle</v>
      </c>
      <c r="M17" s="47">
        <v>701.12</v>
      </c>
      <c r="O17" s="35" t="s">
        <v>56</v>
      </c>
      <c r="P17" s="36">
        <v>0.34</v>
      </c>
      <c r="Q17" s="37">
        <v>0.28000000000000003</v>
      </c>
    </row>
    <row r="18" spans="1:17">
      <c r="D18" s="35" t="s">
        <v>57</v>
      </c>
      <c r="E18" s="36">
        <v>0.35</v>
      </c>
      <c r="F18" s="36">
        <v>0.3</v>
      </c>
      <c r="G18" s="36">
        <v>0.3</v>
      </c>
      <c r="H18" s="37">
        <v>0.28999999999999998</v>
      </c>
      <c r="J18" s="30" t="s">
        <v>35</v>
      </c>
      <c r="K18" s="29" t="s">
        <v>26</v>
      </c>
      <c r="L18" s="28" t="str">
        <f t="shared" si="0"/>
        <v>Aetna Health Network OnlyParent/Child(ren)</v>
      </c>
      <c r="M18" s="47">
        <v>1435.11</v>
      </c>
      <c r="O18" s="35" t="s">
        <v>57</v>
      </c>
      <c r="P18" s="36">
        <v>0.35</v>
      </c>
      <c r="Q18" s="37">
        <v>0.28999999999999998</v>
      </c>
    </row>
    <row r="19" spans="1:17">
      <c r="D19" s="35" t="s">
        <v>58</v>
      </c>
      <c r="E19" s="36">
        <v>0.35</v>
      </c>
      <c r="F19" s="36">
        <v>0.35</v>
      </c>
      <c r="G19" s="36">
        <v>0.35</v>
      </c>
      <c r="H19" s="37">
        <v>0.32</v>
      </c>
      <c r="J19" s="30" t="s">
        <v>35</v>
      </c>
      <c r="K19" s="29" t="s">
        <v>27</v>
      </c>
      <c r="L19" s="28" t="str">
        <f t="shared" si="0"/>
        <v>Aetna Health Network OnlyMember/Spouse</v>
      </c>
      <c r="M19" s="47">
        <v>1672.83</v>
      </c>
      <c r="O19" s="35" t="s">
        <v>58</v>
      </c>
      <c r="P19" s="36">
        <v>0.35</v>
      </c>
      <c r="Q19" s="37">
        <v>0.32</v>
      </c>
    </row>
    <row r="20" spans="1:17" ht="15" thickBot="1">
      <c r="D20" s="39" t="s">
        <v>59</v>
      </c>
      <c r="E20" s="40">
        <v>0.35</v>
      </c>
      <c r="F20" s="40">
        <v>0.35</v>
      </c>
      <c r="G20" s="40">
        <v>0.35</v>
      </c>
      <c r="H20" s="41">
        <v>0.35</v>
      </c>
      <c r="J20" s="30" t="s">
        <v>35</v>
      </c>
      <c r="K20" s="29" t="s">
        <v>29</v>
      </c>
      <c r="L20" s="28" t="str">
        <f t="shared" si="0"/>
        <v>Aetna Health Network OnlyFamily</v>
      </c>
      <c r="M20" s="47">
        <v>2362.34</v>
      </c>
      <c r="O20" s="39" t="s">
        <v>59</v>
      </c>
      <c r="P20" s="40">
        <v>0.35</v>
      </c>
      <c r="Q20" s="41">
        <v>0.35</v>
      </c>
    </row>
    <row r="21" spans="1:17" ht="15" thickBot="1">
      <c r="J21" s="30" t="s">
        <v>35</v>
      </c>
      <c r="K21" s="29" t="s">
        <v>30</v>
      </c>
      <c r="L21" s="28" t="str">
        <f t="shared" si="0"/>
        <v>Aetna Health Network OnlyNone</v>
      </c>
      <c r="M21" s="47">
        <v>0</v>
      </c>
    </row>
    <row r="22" spans="1:17">
      <c r="A22" s="98" t="s">
        <v>60</v>
      </c>
      <c r="B22" s="77"/>
      <c r="C22" s="77"/>
      <c r="D22" s="77"/>
      <c r="E22" s="99"/>
      <c r="J22" s="28" t="s">
        <v>36</v>
      </c>
      <c r="K22" s="29" t="s">
        <v>3</v>
      </c>
      <c r="L22" s="28" t="str">
        <f t="shared" si="0"/>
        <v>Aetna Open Access MC HDHPSingle</v>
      </c>
      <c r="M22" s="47">
        <v>720.07</v>
      </c>
    </row>
    <row r="23" spans="1:17">
      <c r="A23" s="28" t="s">
        <v>62</v>
      </c>
      <c r="B23" s="13" t="str">
        <f>Aetna!I14</f>
        <v>Aetna Open Access POS $10</v>
      </c>
      <c r="C23" s="13"/>
      <c r="D23" s="13"/>
      <c r="E23" s="29"/>
      <c r="J23" s="28" t="s">
        <v>36</v>
      </c>
      <c r="K23" s="29" t="s">
        <v>26</v>
      </c>
      <c r="L23" s="28" t="str">
        <f t="shared" si="0"/>
        <v>Aetna Open Access MC HDHPParent/Child(ren)</v>
      </c>
      <c r="M23" s="47">
        <v>1473.87</v>
      </c>
    </row>
    <row r="24" spans="1:17">
      <c r="A24" s="28" t="s">
        <v>63</v>
      </c>
      <c r="B24" s="13" t="str">
        <f>Aetna!L14</f>
        <v>Single</v>
      </c>
      <c r="C24" s="13"/>
      <c r="D24" s="13"/>
      <c r="E24" s="29"/>
      <c r="J24" s="28" t="s">
        <v>36</v>
      </c>
      <c r="K24" s="29" t="s">
        <v>27</v>
      </c>
      <c r="L24" s="28" t="str">
        <f t="shared" si="0"/>
        <v>Aetna Open Access MC HDHPMember/Spouse</v>
      </c>
      <c r="M24" s="47">
        <v>1718.01</v>
      </c>
    </row>
    <row r="25" spans="1:17">
      <c r="A25" s="28"/>
      <c r="B25" s="13" t="str">
        <f>CONCATENATE(B23,B24)</f>
        <v>Aetna Open Access POS $10Single</v>
      </c>
      <c r="C25" s="13"/>
      <c r="D25" s="13"/>
      <c r="E25" s="29"/>
      <c r="J25" s="28" t="s">
        <v>36</v>
      </c>
      <c r="K25" s="29" t="s">
        <v>29</v>
      </c>
      <c r="L25" s="28" t="str">
        <f t="shared" si="0"/>
        <v>Aetna Open Access MC HDHPFamily</v>
      </c>
      <c r="M25" s="47">
        <v>2426.13</v>
      </c>
    </row>
    <row r="26" spans="1:17">
      <c r="A26" s="28" t="s">
        <v>64</v>
      </c>
      <c r="B26" s="13" t="str">
        <f>Aetna!I15</f>
        <v>Benecard Rx</v>
      </c>
      <c r="C26" s="13"/>
      <c r="D26" s="13"/>
      <c r="E26" s="29"/>
      <c r="J26" s="28" t="s">
        <v>36</v>
      </c>
      <c r="K26" s="29" t="s">
        <v>30</v>
      </c>
      <c r="L26" s="28" t="str">
        <f t="shared" si="0"/>
        <v>Aetna Open Access MC HDHPNone</v>
      </c>
      <c r="M26" s="47">
        <v>0</v>
      </c>
    </row>
    <row r="27" spans="1:17">
      <c r="A27" s="28" t="s">
        <v>65</v>
      </c>
      <c r="B27" s="13" t="str">
        <f>Aetna!L15</f>
        <v>Single</v>
      </c>
      <c r="C27" s="13"/>
      <c r="D27" s="13"/>
      <c r="E27" s="29"/>
      <c r="J27" s="28" t="s">
        <v>28</v>
      </c>
      <c r="K27" s="29" t="s">
        <v>3</v>
      </c>
      <c r="L27" s="28" t="str">
        <f t="shared" si="0"/>
        <v>Medical WaivedSingle</v>
      </c>
      <c r="M27" s="47">
        <v>0</v>
      </c>
    </row>
    <row r="28" spans="1:17">
      <c r="A28" s="28"/>
      <c r="B28" s="13" t="str">
        <f>CONCATENATE(B26,B27)</f>
        <v>Benecard RxSingle</v>
      </c>
      <c r="C28" s="13"/>
      <c r="D28" s="13"/>
      <c r="E28" s="29"/>
      <c r="J28" s="28" t="s">
        <v>28</v>
      </c>
      <c r="K28" s="29" t="s">
        <v>26</v>
      </c>
      <c r="L28" s="28" t="str">
        <f t="shared" si="0"/>
        <v>Medical WaivedParent/Child(ren)</v>
      </c>
      <c r="M28" s="47">
        <v>0</v>
      </c>
    </row>
    <row r="29" spans="1:17">
      <c r="A29" s="28" t="s">
        <v>66</v>
      </c>
      <c r="B29" s="13" t="str">
        <f>Aetna!I16</f>
        <v>Delta Dental</v>
      </c>
      <c r="C29" s="13"/>
      <c r="D29" s="13"/>
      <c r="E29" s="29"/>
      <c r="J29" s="28" t="s">
        <v>28</v>
      </c>
      <c r="K29" s="29" t="s">
        <v>27</v>
      </c>
      <c r="L29" s="28" t="str">
        <f t="shared" si="0"/>
        <v>Medical WaivedMember/Spouse</v>
      </c>
      <c r="M29" s="47">
        <v>0</v>
      </c>
    </row>
    <row r="30" spans="1:17">
      <c r="A30" s="28" t="s">
        <v>67</v>
      </c>
      <c r="B30" s="13" t="str">
        <f>Aetna!L16</f>
        <v>Family</v>
      </c>
      <c r="C30" s="13"/>
      <c r="D30" s="13"/>
      <c r="E30" s="29"/>
      <c r="J30" s="28" t="s">
        <v>28</v>
      </c>
      <c r="K30" s="29" t="s">
        <v>29</v>
      </c>
      <c r="L30" s="28" t="str">
        <f t="shared" si="0"/>
        <v>Medical WaivedFamily</v>
      </c>
      <c r="M30" s="47">
        <v>0</v>
      </c>
    </row>
    <row r="31" spans="1:17">
      <c r="A31" s="28"/>
      <c r="B31" s="13" t="str">
        <f>CONCATENATE(B29,B30)</f>
        <v>Delta DentalFamily</v>
      </c>
      <c r="C31" s="13"/>
      <c r="D31" s="13"/>
      <c r="E31" s="29"/>
      <c r="J31" s="28" t="s">
        <v>28</v>
      </c>
      <c r="K31" s="29" t="s">
        <v>30</v>
      </c>
      <c r="L31" s="28" t="str">
        <f t="shared" si="0"/>
        <v>Medical WaivedNone</v>
      </c>
      <c r="M31" s="47">
        <v>0</v>
      </c>
    </row>
    <row r="32" spans="1:17">
      <c r="A32" s="28"/>
      <c r="B32" s="13"/>
      <c r="C32" s="13"/>
      <c r="D32" s="13"/>
      <c r="E32" s="29"/>
      <c r="J32" s="28"/>
      <c r="K32" s="29"/>
      <c r="L32" s="28" t="str">
        <f>CONCATENATE(J32,K32)</f>
        <v/>
      </c>
      <c r="M32" s="47"/>
    </row>
    <row r="33" spans="1:13">
      <c r="A33" s="28"/>
      <c r="B33" s="13" t="s">
        <v>68</v>
      </c>
      <c r="C33" s="13"/>
      <c r="D33" s="13"/>
      <c r="E33" s="29"/>
      <c r="J33" s="28" t="s">
        <v>6</v>
      </c>
      <c r="K33" s="29" t="s">
        <v>3</v>
      </c>
      <c r="L33" s="28" t="str">
        <f t="shared" si="0"/>
        <v>Benecard RxSingle</v>
      </c>
      <c r="M33" s="47">
        <v>143.52000000000001</v>
      </c>
    </row>
    <row r="34" spans="1:13">
      <c r="A34" s="28" t="s">
        <v>69</v>
      </c>
      <c r="B34" s="51">
        <f>VLOOKUP(B25,L2:M31,2,FALSE)</f>
        <v>1146.52</v>
      </c>
      <c r="C34" s="13"/>
      <c r="D34" s="13"/>
      <c r="E34" s="29"/>
      <c r="J34" s="28" t="s">
        <v>6</v>
      </c>
      <c r="K34" s="29" t="s">
        <v>26</v>
      </c>
      <c r="L34" s="28" t="str">
        <f t="shared" si="0"/>
        <v>Benecard RxParent/Child(ren)</v>
      </c>
      <c r="M34" s="47">
        <v>178.02</v>
      </c>
    </row>
    <row r="35" spans="1:13">
      <c r="A35" s="28" t="s">
        <v>70</v>
      </c>
      <c r="B35" s="51">
        <f>VLOOKUP(B28,L33:M42,2,FALSE)</f>
        <v>143.52000000000001</v>
      </c>
      <c r="C35" s="13"/>
      <c r="D35" s="13"/>
      <c r="E35" s="29"/>
      <c r="J35" s="28" t="s">
        <v>6</v>
      </c>
      <c r="K35" s="29" t="s">
        <v>27</v>
      </c>
      <c r="L35" s="28" t="str">
        <f t="shared" si="0"/>
        <v>Benecard RxMember/Spouse</v>
      </c>
      <c r="M35" s="47">
        <v>303.70999999999998</v>
      </c>
    </row>
    <row r="36" spans="1:13">
      <c r="A36" s="28" t="s">
        <v>71</v>
      </c>
      <c r="B36" s="51">
        <f>VLOOKUP(B31,L44:M49,2,FALSE)</f>
        <v>125.95</v>
      </c>
      <c r="C36" s="13"/>
      <c r="D36" s="13"/>
      <c r="E36" s="29"/>
      <c r="J36" s="28" t="s">
        <v>6</v>
      </c>
      <c r="K36" s="29" t="s">
        <v>29</v>
      </c>
      <c r="L36" s="28" t="str">
        <f t="shared" si="0"/>
        <v>Benecard RxFamily</v>
      </c>
      <c r="M36" s="47">
        <v>303.70999999999998</v>
      </c>
    </row>
    <row r="37" spans="1:13">
      <c r="A37" s="28"/>
      <c r="B37" s="13"/>
      <c r="C37" s="13"/>
      <c r="D37" s="13"/>
      <c r="E37" s="29"/>
      <c r="J37" s="28" t="s">
        <v>6</v>
      </c>
      <c r="K37" s="29" t="s">
        <v>30</v>
      </c>
      <c r="L37" s="28" t="str">
        <f t="shared" si="0"/>
        <v>Benecard RxNone</v>
      </c>
      <c r="M37" s="47">
        <v>0</v>
      </c>
    </row>
    <row r="38" spans="1:13">
      <c r="A38" s="28">
        <v>20</v>
      </c>
      <c r="B38" s="13"/>
      <c r="C38" s="13"/>
      <c r="D38" s="13"/>
      <c r="E38" s="29"/>
      <c r="J38" s="28" t="s">
        <v>37</v>
      </c>
      <c r="K38" s="29" t="s">
        <v>3</v>
      </c>
      <c r="L38" s="28" t="str">
        <f t="shared" si="0"/>
        <v>Rx WaivedSingle</v>
      </c>
      <c r="M38" s="47">
        <v>0</v>
      </c>
    </row>
    <row r="39" spans="1:13">
      <c r="A39" s="28">
        <v>24</v>
      </c>
      <c r="B39" s="13"/>
      <c r="C39" s="13"/>
      <c r="D39" s="13"/>
      <c r="E39" s="29"/>
      <c r="J39" s="28" t="s">
        <v>37</v>
      </c>
      <c r="K39" s="29" t="s">
        <v>26</v>
      </c>
      <c r="L39" s="28" t="str">
        <f t="shared" si="0"/>
        <v>Rx WaivedParent/Child(ren)</v>
      </c>
      <c r="M39" s="47">
        <v>0</v>
      </c>
    </row>
    <row r="40" spans="1:13">
      <c r="A40" s="28" t="s">
        <v>72</v>
      </c>
      <c r="B40" s="13">
        <f>Aetna!H9</f>
        <v>24</v>
      </c>
      <c r="C40" s="13"/>
      <c r="D40" s="13"/>
      <c r="E40" s="29"/>
      <c r="J40" s="28" t="s">
        <v>37</v>
      </c>
      <c r="K40" s="29" t="s">
        <v>27</v>
      </c>
      <c r="L40" s="28" t="str">
        <f t="shared" si="0"/>
        <v>Rx WaivedMember/Spouse</v>
      </c>
      <c r="M40" s="47">
        <v>0</v>
      </c>
    </row>
    <row r="41" spans="1:13">
      <c r="A41" s="28"/>
      <c r="B41" s="13"/>
      <c r="C41" s="13"/>
      <c r="D41" s="13"/>
      <c r="E41" s="29"/>
      <c r="J41" s="28" t="s">
        <v>37</v>
      </c>
      <c r="K41" s="29" t="s">
        <v>29</v>
      </c>
      <c r="L41" s="28" t="str">
        <f t="shared" si="0"/>
        <v>Rx WaivedFamily</v>
      </c>
      <c r="M41" s="47">
        <v>0</v>
      </c>
    </row>
    <row r="42" spans="1:13">
      <c r="A42" s="28" t="s">
        <v>73</v>
      </c>
      <c r="B42" s="13" t="str">
        <f>Aetna!H8</f>
        <v>Less than $20,000</v>
      </c>
      <c r="C42" s="13"/>
      <c r="D42" s="13"/>
      <c r="E42" s="29"/>
      <c r="J42" s="28" t="s">
        <v>37</v>
      </c>
      <c r="K42" s="29" t="s">
        <v>30</v>
      </c>
      <c r="L42" s="28" t="str">
        <f t="shared" si="0"/>
        <v>Rx WaivedNone</v>
      </c>
      <c r="M42" s="47">
        <v>0</v>
      </c>
    </row>
    <row r="43" spans="1:13">
      <c r="A43" s="28" t="s">
        <v>74</v>
      </c>
      <c r="B43" s="13" t="str">
        <f>B24</f>
        <v>Single</v>
      </c>
      <c r="C43" s="50">
        <f>IF(B43="Single",VLOOKUP($B$42,$D$2:$H$20,2,FALSE),IF(B43="Parent/Child(ren)",VLOOKUP($B$42,$D$2:$H$20,3,FALSE),IF(B43="Member/Spouse",VLOOKUP($B$42,$D$2:$H$20,4,FALSE),IF(B43="Family",VLOOKUP($B$42,$D$2:$H$20,5,FALSE),IF(B43="None",0,0)))))</f>
        <v>4.4999999999999998E-2</v>
      </c>
      <c r="D43" s="13"/>
      <c r="E43" s="29"/>
      <c r="J43" s="28"/>
      <c r="K43" s="29"/>
      <c r="L43" s="28" t="str">
        <f t="shared" si="0"/>
        <v/>
      </c>
      <c r="M43" s="47"/>
    </row>
    <row r="44" spans="1:13">
      <c r="A44" s="28" t="s">
        <v>75</v>
      </c>
      <c r="B44" s="13" t="str">
        <f>B27</f>
        <v>Single</v>
      </c>
      <c r="C44" s="50">
        <f>IF(B44="Single",VLOOKUP($B$42,$D$2:$H$20,2,FALSE),IF(B44="Parent/Child(ren)",VLOOKUP($B$42,$D$2:$H$20,3,FALSE),IF(B44="Member/Spouse",VLOOKUP($B$42,$D$2:$H$20,4,FALSE),IF(B44="Family",VLOOKUP($B$42,$D$2:$H$20,5,FALSE),IF(B44="None",0,0)))))</f>
        <v>4.4999999999999998E-2</v>
      </c>
      <c r="D44" s="13"/>
      <c r="E44" s="29"/>
      <c r="I44" s="13"/>
      <c r="J44" s="28" t="s">
        <v>38</v>
      </c>
      <c r="K44" s="54" t="s">
        <v>3</v>
      </c>
      <c r="L44" s="30" t="str">
        <f>CONCATENATE(J44,K44)</f>
        <v>Delta DentalSingle</v>
      </c>
      <c r="M44" s="47">
        <v>47.69</v>
      </c>
    </row>
    <row r="45" spans="1:13" ht="15" thickBot="1">
      <c r="A45" s="31" t="s">
        <v>76</v>
      </c>
      <c r="B45" s="11" t="str">
        <f>B30</f>
        <v>Family</v>
      </c>
      <c r="C45" s="52">
        <f>IF(B45="Single",VLOOKUP(B42,O2:Q20,2,FALSE),IF(B45="Family",VLOOKUP(B42,O2:Q20,3,FALSE),IF(B45="None",0,0)))</f>
        <v>0.03</v>
      </c>
      <c r="D45" s="11"/>
      <c r="E45" s="32"/>
      <c r="I45" s="13"/>
      <c r="J45" s="28" t="s">
        <v>38</v>
      </c>
      <c r="K45" s="54" t="s">
        <v>29</v>
      </c>
      <c r="L45" s="30" t="str">
        <f t="shared" ref="L45:L49" si="1">CONCATENATE(J45,K45)</f>
        <v>Delta DentalFamily</v>
      </c>
      <c r="M45" s="47">
        <v>125.95</v>
      </c>
    </row>
    <row r="46" spans="1:13">
      <c r="I46" s="13"/>
      <c r="J46" s="28" t="s">
        <v>38</v>
      </c>
      <c r="K46" s="54" t="s">
        <v>30</v>
      </c>
      <c r="L46" s="30" t="str">
        <f t="shared" si="1"/>
        <v>Delta DentalNone</v>
      </c>
      <c r="M46" s="47">
        <v>0</v>
      </c>
    </row>
    <row r="47" spans="1:13">
      <c r="I47" s="13"/>
      <c r="J47" s="28" t="s">
        <v>39</v>
      </c>
      <c r="K47" s="54" t="s">
        <v>3</v>
      </c>
      <c r="L47" s="30" t="str">
        <f t="shared" si="1"/>
        <v>Dental WaivedSingle</v>
      </c>
      <c r="M47" s="47">
        <v>0</v>
      </c>
    </row>
    <row r="48" spans="1:13">
      <c r="I48" s="13"/>
      <c r="J48" s="28" t="s">
        <v>39</v>
      </c>
      <c r="K48" s="54" t="s">
        <v>29</v>
      </c>
      <c r="L48" s="30" t="str">
        <f t="shared" si="1"/>
        <v>Dental WaivedFamily</v>
      </c>
      <c r="M48" s="47">
        <v>0</v>
      </c>
    </row>
    <row r="49" spans="9:13" ht="15" thickBot="1">
      <c r="I49" s="13"/>
      <c r="J49" s="31" t="s">
        <v>39</v>
      </c>
      <c r="K49" s="55" t="s">
        <v>30</v>
      </c>
      <c r="L49" s="56" t="str">
        <f t="shared" si="1"/>
        <v>Dental WaivedNone</v>
      </c>
      <c r="M49" s="48">
        <v>0</v>
      </c>
    </row>
    <row r="50" spans="9:13">
      <c r="I50" s="13"/>
      <c r="J50" s="13"/>
      <c r="K50" s="13"/>
      <c r="L50" s="13"/>
    </row>
    <row r="51" spans="9:13">
      <c r="I51" s="13"/>
      <c r="J51" s="13"/>
      <c r="K51" s="13"/>
      <c r="L51" s="13"/>
    </row>
    <row r="52" spans="9:13">
      <c r="J52" s="13"/>
      <c r="K52" s="13"/>
    </row>
  </sheetData>
  <mergeCells count="1">
    <mergeCell ref="A22:E2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25"/>
  <sheetViews>
    <sheetView tabSelected="1" workbookViewId="0">
      <selection activeCell="L16" sqref="L16:M16"/>
    </sheetView>
  </sheetViews>
  <sheetFormatPr baseColWidth="10" defaultColWidth="8.83203125" defaultRowHeight="14" x14ac:dyDescent="0"/>
  <sheetData>
    <row r="1" spans="1:24">
      <c r="A1" s="25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3"/>
    </row>
    <row r="2" spans="1:24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0"/>
    </row>
    <row r="3" spans="1:24">
      <c r="A3" s="22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0"/>
    </row>
    <row r="4" spans="1:24" ht="28">
      <c r="A4" s="60" t="s">
        <v>22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2"/>
    </row>
    <row r="5" spans="1:24" ht="28">
      <c r="A5" s="63" t="s">
        <v>23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5"/>
    </row>
    <row r="6" spans="1:24" ht="26" thickBot="1">
      <c r="A6" s="66" t="s">
        <v>21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8"/>
    </row>
    <row r="7" spans="1:24" ht="15" thickBot="1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7"/>
    </row>
    <row r="8" spans="1:24">
      <c r="A8" s="6"/>
      <c r="B8" s="16" t="s">
        <v>20</v>
      </c>
      <c r="C8" s="15"/>
      <c r="D8" s="69" t="s">
        <v>19</v>
      </c>
      <c r="E8" s="69"/>
      <c r="F8" s="69"/>
      <c r="G8" s="69"/>
      <c r="H8" s="70" t="s">
        <v>51</v>
      </c>
      <c r="I8" s="71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4"/>
    </row>
    <row r="9" spans="1:24" ht="15" thickBot="1">
      <c r="A9" s="6"/>
      <c r="B9" s="12" t="s">
        <v>17</v>
      </c>
      <c r="C9" s="11"/>
      <c r="D9" s="72" t="s">
        <v>16</v>
      </c>
      <c r="E9" s="72"/>
      <c r="F9" s="72"/>
      <c r="G9" s="72"/>
      <c r="H9" s="73">
        <v>20</v>
      </c>
      <c r="I9" s="74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4"/>
    </row>
    <row r="10" spans="1:24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4"/>
    </row>
    <row r="11" spans="1:24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4"/>
    </row>
    <row r="12" spans="1:24" ht="15" thickBot="1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4"/>
    </row>
    <row r="13" spans="1:24">
      <c r="A13" s="6"/>
      <c r="B13" s="75"/>
      <c r="C13" s="76"/>
      <c r="D13" s="76"/>
      <c r="E13" s="76"/>
      <c r="F13" s="76"/>
      <c r="G13" s="76"/>
      <c r="H13" s="76"/>
      <c r="I13" s="77" t="s">
        <v>15</v>
      </c>
      <c r="J13" s="77"/>
      <c r="K13" s="77"/>
      <c r="L13" s="77" t="s">
        <v>14</v>
      </c>
      <c r="M13" s="77"/>
      <c r="N13" s="58" t="s">
        <v>13</v>
      </c>
      <c r="O13" s="58"/>
      <c r="P13" s="58" t="s">
        <v>12</v>
      </c>
      <c r="Q13" s="58"/>
      <c r="R13" s="58"/>
      <c r="S13" s="58" t="s">
        <v>11</v>
      </c>
      <c r="T13" s="58"/>
      <c r="U13" s="59"/>
      <c r="V13" s="5"/>
      <c r="W13" s="5"/>
      <c r="X13" s="4"/>
    </row>
    <row r="14" spans="1:24">
      <c r="A14" s="6"/>
      <c r="B14" s="14" t="s">
        <v>10</v>
      </c>
      <c r="C14" s="13"/>
      <c r="D14" s="81" t="s">
        <v>9</v>
      </c>
      <c r="E14" s="81"/>
      <c r="F14" s="81"/>
      <c r="G14" s="81"/>
      <c r="H14" s="13"/>
      <c r="I14" s="82" t="s">
        <v>78</v>
      </c>
      <c r="J14" s="82"/>
      <c r="K14" s="82"/>
      <c r="L14" s="82" t="s">
        <v>3</v>
      </c>
      <c r="M14" s="82"/>
      <c r="N14" s="78">
        <f>'Horizon Calc'!B34</f>
        <v>1003.54</v>
      </c>
      <c r="O14" s="79"/>
      <c r="P14" s="88">
        <f>'Horizon Calc'!C43</f>
        <v>0.28999999999999998</v>
      </c>
      <c r="Q14" s="88"/>
      <c r="R14" s="88"/>
      <c r="S14" s="78">
        <f>ROUND(N14*P14,2)</f>
        <v>291.02999999999997</v>
      </c>
      <c r="T14" s="79"/>
      <c r="U14" s="80"/>
      <c r="V14" s="5"/>
      <c r="W14" s="5"/>
      <c r="X14" s="4"/>
    </row>
    <row r="15" spans="1:24" ht="27.75" customHeight="1">
      <c r="A15" s="6"/>
      <c r="B15" s="14" t="s">
        <v>8</v>
      </c>
      <c r="C15" s="13"/>
      <c r="D15" s="103" t="s">
        <v>85</v>
      </c>
      <c r="E15" s="81"/>
      <c r="F15" s="81"/>
      <c r="G15" s="81"/>
      <c r="H15" s="13"/>
      <c r="I15" s="104" t="s">
        <v>6</v>
      </c>
      <c r="J15" s="104"/>
      <c r="K15" s="104"/>
      <c r="L15" s="104" t="s">
        <v>3</v>
      </c>
      <c r="M15" s="104"/>
      <c r="N15" s="100">
        <f>'Horizon Calc'!B35</f>
        <v>143.52000000000001</v>
      </c>
      <c r="O15" s="101"/>
      <c r="P15" s="105">
        <f>'Horizon Calc'!C44</f>
        <v>0.28999999999999998</v>
      </c>
      <c r="Q15" s="105"/>
      <c r="R15" s="105"/>
      <c r="S15" s="100">
        <f>ROUND(N15*P15,2)</f>
        <v>41.62</v>
      </c>
      <c r="T15" s="101"/>
      <c r="U15" s="102"/>
      <c r="V15" s="57"/>
      <c r="W15" s="5"/>
      <c r="X15" s="4"/>
    </row>
    <row r="16" spans="1:24" ht="15" thickBot="1">
      <c r="A16" s="6"/>
      <c r="B16" s="12" t="s">
        <v>5</v>
      </c>
      <c r="C16" s="11"/>
      <c r="D16" s="93" t="s">
        <v>4</v>
      </c>
      <c r="E16" s="93"/>
      <c r="F16" s="93"/>
      <c r="G16" s="93"/>
      <c r="H16" s="11"/>
      <c r="I16" s="73" t="s">
        <v>38</v>
      </c>
      <c r="J16" s="73"/>
      <c r="K16" s="73"/>
      <c r="L16" s="73" t="s">
        <v>3</v>
      </c>
      <c r="M16" s="73"/>
      <c r="N16" s="94">
        <f>'Horizon Calc'!B36</f>
        <v>47.69</v>
      </c>
      <c r="O16" s="95"/>
      <c r="P16" s="96">
        <f>'Horizon Calc'!C45</f>
        <v>0.28999999999999998</v>
      </c>
      <c r="Q16" s="96"/>
      <c r="R16" s="96"/>
      <c r="S16" s="94">
        <f>ROUND(N16*P16,2)</f>
        <v>13.83</v>
      </c>
      <c r="T16" s="95"/>
      <c r="U16" s="97"/>
      <c r="V16" s="5"/>
      <c r="W16" s="5"/>
      <c r="X16" s="4"/>
    </row>
    <row r="17" spans="1:24">
      <c r="A17" s="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8"/>
      <c r="O17" s="8"/>
      <c r="P17" s="8"/>
      <c r="Q17" s="8"/>
      <c r="R17" s="8"/>
      <c r="S17" s="8"/>
      <c r="T17" s="8"/>
      <c r="U17" s="8"/>
      <c r="V17" s="5"/>
      <c r="W17" s="5"/>
      <c r="X17" s="4"/>
    </row>
    <row r="18" spans="1:24" ht="15" thickBot="1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8"/>
      <c r="O18" s="8"/>
      <c r="P18" s="10"/>
      <c r="Q18" s="10"/>
      <c r="R18" s="10"/>
      <c r="S18" s="8"/>
      <c r="T18" s="8"/>
      <c r="U18" s="8"/>
      <c r="V18" s="5"/>
      <c r="W18" s="5"/>
      <c r="X18" s="4"/>
    </row>
    <row r="19" spans="1:24">
      <c r="A19" s="9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8"/>
      <c r="O19" s="8"/>
      <c r="P19" s="83" t="s">
        <v>2</v>
      </c>
      <c r="Q19" s="84"/>
      <c r="R19" s="84"/>
      <c r="S19" s="85">
        <f>SUM(S14:U16)</f>
        <v>346.47999999999996</v>
      </c>
      <c r="T19" s="86"/>
      <c r="U19" s="87"/>
      <c r="V19" s="5"/>
      <c r="W19" s="5"/>
      <c r="X19" s="4"/>
    </row>
    <row r="20" spans="1:24" ht="15" thickBot="1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8"/>
      <c r="O20" s="8"/>
      <c r="P20" s="89" t="s">
        <v>1</v>
      </c>
      <c r="Q20" s="90"/>
      <c r="R20" s="90"/>
      <c r="S20" s="91">
        <f>(S19*12)/H9</f>
        <v>207.88799999999998</v>
      </c>
      <c r="T20" s="91"/>
      <c r="U20" s="92"/>
      <c r="V20" s="5"/>
      <c r="W20" s="5"/>
      <c r="X20" s="4"/>
    </row>
    <row r="21" spans="1:24">
      <c r="A21" s="7" t="s">
        <v>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4"/>
    </row>
    <row r="22" spans="1:24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4"/>
    </row>
    <row r="23" spans="1:24">
      <c r="A23" s="6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4"/>
    </row>
    <row r="24" spans="1:24">
      <c r="A24" s="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4"/>
    </row>
    <row r="25" spans="1:24" ht="15" thickBot="1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1"/>
    </row>
  </sheetData>
  <sheetProtection algorithmName="SHA-512" hashValue="+X8wFcTwBQVxSrOAgRXPCmCzOKJEZxmird+RkZ999HQ4XzzEBpusRNSxKT7zWpR4WJ1/sQ27uxuc98u+EoGuMA==" saltValue="X4bOr9k5QBuIlqSDvrwulw==" spinCount="100000" sheet="1" objects="1" scenarios="1"/>
  <mergeCells count="35">
    <mergeCell ref="S13:U13"/>
    <mergeCell ref="A4:X4"/>
    <mergeCell ref="A5:X5"/>
    <mergeCell ref="A6:X6"/>
    <mergeCell ref="D8:G8"/>
    <mergeCell ref="H8:I8"/>
    <mergeCell ref="D9:G9"/>
    <mergeCell ref="H9:I9"/>
    <mergeCell ref="B13:H13"/>
    <mergeCell ref="I13:K13"/>
    <mergeCell ref="L13:M13"/>
    <mergeCell ref="N13:O13"/>
    <mergeCell ref="P13:R13"/>
    <mergeCell ref="S15:U15"/>
    <mergeCell ref="D14:G14"/>
    <mergeCell ref="I14:K14"/>
    <mergeCell ref="L14:M14"/>
    <mergeCell ref="N14:O14"/>
    <mergeCell ref="P14:R14"/>
    <mergeCell ref="S14:U14"/>
    <mergeCell ref="D15:G15"/>
    <mergeCell ref="I15:K15"/>
    <mergeCell ref="L15:M15"/>
    <mergeCell ref="N15:O15"/>
    <mergeCell ref="P15:R15"/>
    <mergeCell ref="P19:R19"/>
    <mergeCell ref="S19:U19"/>
    <mergeCell ref="P20:R20"/>
    <mergeCell ref="S20:U20"/>
    <mergeCell ref="D16:G16"/>
    <mergeCell ref="I16:K16"/>
    <mergeCell ref="L16:M16"/>
    <mergeCell ref="N16:O16"/>
    <mergeCell ref="P16:R16"/>
    <mergeCell ref="S16:U16"/>
  </mergeCells>
  <phoneticPr fontId="11" type="noConversion"/>
  <pageMargins left="0.7" right="0.7" top="0.75" bottom="0.75" header="0.3" footer="0.3"/>
  <pageSetup scale="54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'Horizon Calc'!$A$12:$A$13</xm:f>
          </x14:formula1>
          <xm:sqref>I16:K16</xm:sqref>
        </x14:dataValidation>
        <x14:dataValidation type="list" allowBlank="1" showInputMessage="1" showErrorMessage="1">
          <x14:formula1>
            <xm:f>'Horizon Calc'!$D$2:$D$20</xm:f>
          </x14:formula1>
          <xm:sqref>H8:I8</xm:sqref>
        </x14:dataValidation>
        <x14:dataValidation type="list" allowBlank="1" showInputMessage="1" showErrorMessage="1">
          <x14:formula1>
            <xm:f>'Horizon Calc'!$A$38:$A$39</xm:f>
          </x14:formula1>
          <xm:sqref>H9:I9</xm:sqref>
        </x14:dataValidation>
        <x14:dataValidation type="list" allowBlank="1" showInputMessage="1" showErrorMessage="1">
          <x14:formula1>
            <xm:f>'Horizon Calc'!$B$2:$B$6</xm:f>
          </x14:formula1>
          <xm:sqref>L16:M16</xm:sqref>
        </x14:dataValidation>
        <x14:dataValidation type="list" allowBlank="1" showInputMessage="1" showErrorMessage="1">
          <x14:formula1>
            <xm:f>'Horizon Calc'!$A$8:$A$9</xm:f>
          </x14:formula1>
          <xm:sqref>I15:K15</xm:sqref>
        </x14:dataValidation>
        <x14:dataValidation type="list" allowBlank="1" showInputMessage="1" showErrorMessage="1">
          <x14:formula1>
            <xm:f>'Horizon Calc'!$B$2:$B$6</xm:f>
          </x14:formula1>
          <xm:sqref>L14:M14 L15:M15</xm:sqref>
        </x14:dataValidation>
        <x14:dataValidation type="list" allowBlank="1" showInputMessage="1" showErrorMessage="1">
          <x14:formula1>
            <xm:f>'Horizon Calc'!$A$2:$A$7</xm:f>
          </x14:formula1>
          <xm:sqref>I14:K14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selection activeCell="F33" sqref="F33"/>
    </sheetView>
  </sheetViews>
  <sheetFormatPr baseColWidth="10" defaultColWidth="8.83203125" defaultRowHeight="14" x14ac:dyDescent="0"/>
  <cols>
    <col min="1" max="1" width="25.5" bestFit="1" customWidth="1"/>
    <col min="2" max="2" width="16.83203125" bestFit="1" customWidth="1"/>
    <col min="4" max="4" width="20.5" bestFit="1" customWidth="1"/>
    <col min="5" max="5" width="7.1640625" bestFit="1" customWidth="1"/>
    <col min="6" max="6" width="16.83203125" bestFit="1" customWidth="1"/>
    <col min="7" max="7" width="16.1640625" bestFit="1" customWidth="1"/>
    <col min="10" max="10" width="26.1640625" bestFit="1" customWidth="1"/>
    <col min="11" max="11" width="16.83203125" customWidth="1"/>
    <col min="12" max="12" width="44.5" bestFit="1" customWidth="1"/>
    <col min="13" max="13" width="13.1640625" style="49" bestFit="1" customWidth="1"/>
    <col min="15" max="15" width="20.5" hidden="1" customWidth="1"/>
    <col min="16" max="17" width="0" hidden="1" customWidth="1"/>
  </cols>
  <sheetData>
    <row r="1" spans="1:17" ht="15" thickBot="1">
      <c r="A1" s="26" t="s">
        <v>31</v>
      </c>
      <c r="B1" s="27" t="s">
        <v>25</v>
      </c>
      <c r="D1" s="26" t="s">
        <v>41</v>
      </c>
      <c r="E1" s="33" t="s">
        <v>3</v>
      </c>
      <c r="F1" s="33" t="s">
        <v>26</v>
      </c>
      <c r="G1" s="33" t="s">
        <v>27</v>
      </c>
      <c r="H1" s="34" t="s">
        <v>29</v>
      </c>
      <c r="J1" s="26" t="s">
        <v>61</v>
      </c>
      <c r="K1" s="34" t="s">
        <v>14</v>
      </c>
      <c r="L1" s="26" t="s">
        <v>80</v>
      </c>
      <c r="M1" s="53" t="s">
        <v>13</v>
      </c>
      <c r="O1" s="26" t="s">
        <v>41</v>
      </c>
      <c r="P1" s="33" t="s">
        <v>3</v>
      </c>
      <c r="Q1" s="34" t="s">
        <v>29</v>
      </c>
    </row>
    <row r="2" spans="1:17">
      <c r="A2" t="s">
        <v>77</v>
      </c>
      <c r="B2" s="29" t="s">
        <v>3</v>
      </c>
      <c r="D2" s="35" t="s">
        <v>18</v>
      </c>
      <c r="E2" s="36">
        <v>4.4999999999999998E-2</v>
      </c>
      <c r="F2" s="36">
        <v>3.5000000000000003E-2</v>
      </c>
      <c r="G2" s="36">
        <v>3.5000000000000003E-2</v>
      </c>
      <c r="H2" s="37">
        <v>0.03</v>
      </c>
      <c r="J2" s="42" t="s">
        <v>77</v>
      </c>
      <c r="K2" s="43" t="s">
        <v>3</v>
      </c>
      <c r="L2" s="42" t="str">
        <f>CONCATENATE(J2,K2)</f>
        <v>Horizon Direct Access $10Single</v>
      </c>
      <c r="M2" s="46">
        <v>1083.57</v>
      </c>
      <c r="O2" s="35" t="s">
        <v>18</v>
      </c>
      <c r="P2" s="36">
        <v>4.4999999999999998E-2</v>
      </c>
      <c r="Q2" s="37">
        <v>0.03</v>
      </c>
    </row>
    <row r="3" spans="1:17">
      <c r="A3" t="s">
        <v>78</v>
      </c>
      <c r="B3" s="29" t="s">
        <v>26</v>
      </c>
      <c r="D3" s="35" t="s">
        <v>42</v>
      </c>
      <c r="E3" s="36">
        <v>5.5E-2</v>
      </c>
      <c r="F3" s="36">
        <v>3.5000000000000003E-2</v>
      </c>
      <c r="G3" s="36">
        <v>3.5000000000000003E-2</v>
      </c>
      <c r="H3" s="37">
        <v>0.03</v>
      </c>
      <c r="J3" s="28" t="s">
        <v>77</v>
      </c>
      <c r="K3" s="29" t="s">
        <v>26</v>
      </c>
      <c r="L3" s="28" t="str">
        <f t="shared" ref="L3:L21" si="0">CONCATENATE(J3,K3)</f>
        <v>Horizon Direct Access $10Parent/Child(ren)</v>
      </c>
      <c r="M3" s="47">
        <v>1578.79</v>
      </c>
      <c r="O3" s="35" t="s">
        <v>42</v>
      </c>
      <c r="P3" s="36">
        <v>5.5E-2</v>
      </c>
      <c r="Q3" s="37">
        <v>0.03</v>
      </c>
    </row>
    <row r="4" spans="1:17">
      <c r="A4" t="s">
        <v>79</v>
      </c>
      <c r="B4" s="29" t="s">
        <v>27</v>
      </c>
      <c r="D4" s="35" t="s">
        <v>43</v>
      </c>
      <c r="E4" s="36">
        <v>7.4999999999999997E-2</v>
      </c>
      <c r="F4" s="36">
        <v>4.4999999999999998E-2</v>
      </c>
      <c r="G4" s="36">
        <v>4.4999999999999998E-2</v>
      </c>
      <c r="H4" s="37">
        <v>0.04</v>
      </c>
      <c r="J4" s="28" t="s">
        <v>77</v>
      </c>
      <c r="K4" s="29" t="s">
        <v>27</v>
      </c>
      <c r="L4" s="28" t="str">
        <f t="shared" si="0"/>
        <v>Horizon Direct Access $10Member/Spouse</v>
      </c>
      <c r="M4" s="47">
        <v>2339.9699999999998</v>
      </c>
      <c r="O4" s="35" t="s">
        <v>43</v>
      </c>
      <c r="P4" s="36">
        <v>7.4999999999999997E-2</v>
      </c>
      <c r="Q4" s="37">
        <v>0.04</v>
      </c>
    </row>
    <row r="5" spans="1:17">
      <c r="A5" t="s">
        <v>86</v>
      </c>
      <c r="B5" s="29" t="s">
        <v>29</v>
      </c>
      <c r="D5" s="35" t="s">
        <v>44</v>
      </c>
      <c r="E5" s="36">
        <v>0.1</v>
      </c>
      <c r="F5" s="36">
        <v>0.06</v>
      </c>
      <c r="G5" s="36">
        <v>0.06</v>
      </c>
      <c r="H5" s="37">
        <v>0.05</v>
      </c>
      <c r="J5" s="28" t="s">
        <v>77</v>
      </c>
      <c r="K5" s="29" t="s">
        <v>29</v>
      </c>
      <c r="L5" s="28" t="str">
        <f t="shared" si="0"/>
        <v>Horizon Direct Access $10Family</v>
      </c>
      <c r="M5" s="47">
        <v>2804</v>
      </c>
      <c r="O5" s="35" t="s">
        <v>44</v>
      </c>
      <c r="P5" s="36">
        <v>0.1</v>
      </c>
      <c r="Q5" s="37">
        <v>0.05</v>
      </c>
    </row>
    <row r="6" spans="1:17">
      <c r="A6" t="s">
        <v>84</v>
      </c>
      <c r="B6" s="29" t="s">
        <v>30</v>
      </c>
      <c r="D6" s="35" t="s">
        <v>45</v>
      </c>
      <c r="E6" s="36">
        <v>0.11</v>
      </c>
      <c r="F6" s="36">
        <v>7.0000000000000007E-2</v>
      </c>
      <c r="G6" s="36">
        <v>7.0000000000000007E-2</v>
      </c>
      <c r="H6" s="37">
        <v>0.06</v>
      </c>
      <c r="J6" s="28" t="s">
        <v>77</v>
      </c>
      <c r="K6" s="29" t="s">
        <v>30</v>
      </c>
      <c r="L6" s="28" t="str">
        <f t="shared" si="0"/>
        <v>Horizon Direct Access $10None</v>
      </c>
      <c r="M6" s="47">
        <v>0</v>
      </c>
      <c r="O6" s="35" t="s">
        <v>45</v>
      </c>
      <c r="P6" s="36">
        <v>0.11</v>
      </c>
      <c r="Q6" s="37">
        <v>0.06</v>
      </c>
    </row>
    <row r="7" spans="1:17">
      <c r="A7" t="s">
        <v>28</v>
      </c>
      <c r="B7" s="29"/>
      <c r="D7" s="35" t="s">
        <v>46</v>
      </c>
      <c r="E7" s="36">
        <v>0.12</v>
      </c>
      <c r="F7" s="36">
        <v>0.08</v>
      </c>
      <c r="G7" s="36">
        <v>0.08</v>
      </c>
      <c r="H7" s="37">
        <v>7.0000000000000007E-2</v>
      </c>
      <c r="J7" s="28" t="s">
        <v>78</v>
      </c>
      <c r="K7" s="29" t="s">
        <v>3</v>
      </c>
      <c r="L7" s="28" t="str">
        <f t="shared" si="0"/>
        <v>Horizon Direct Access $15Single</v>
      </c>
      <c r="M7" s="47">
        <v>1003.54</v>
      </c>
      <c r="O7" s="35" t="s">
        <v>46</v>
      </c>
      <c r="P7" s="36">
        <v>0.12</v>
      </c>
      <c r="Q7" s="37">
        <v>7.0000000000000007E-2</v>
      </c>
    </row>
    <row r="8" spans="1:17">
      <c r="A8" s="28" t="s">
        <v>6</v>
      </c>
      <c r="B8" s="29"/>
      <c r="D8" s="38" t="s">
        <v>47</v>
      </c>
      <c r="E8" s="36">
        <v>0.14000000000000001</v>
      </c>
      <c r="F8" s="36">
        <v>0.1</v>
      </c>
      <c r="G8" s="36">
        <v>0.1</v>
      </c>
      <c r="H8" s="37">
        <v>0.09</v>
      </c>
      <c r="J8" s="28" t="s">
        <v>78</v>
      </c>
      <c r="K8" s="29" t="s">
        <v>26</v>
      </c>
      <c r="L8" s="28" t="str">
        <f t="shared" si="0"/>
        <v>Horizon Direct Access $15Parent/Child(ren)</v>
      </c>
      <c r="M8" s="47">
        <v>1481.79</v>
      </c>
      <c r="O8" s="38" t="s">
        <v>47</v>
      </c>
      <c r="P8" s="36">
        <v>0.14000000000000001</v>
      </c>
      <c r="Q8" s="37">
        <v>0.09</v>
      </c>
    </row>
    <row r="9" spans="1:17">
      <c r="A9" s="28" t="s">
        <v>37</v>
      </c>
      <c r="B9" s="29"/>
      <c r="D9" s="35" t="s">
        <v>48</v>
      </c>
      <c r="E9" s="36">
        <v>0.2</v>
      </c>
      <c r="F9" s="36">
        <v>0.15</v>
      </c>
      <c r="G9" s="36">
        <v>0.15</v>
      </c>
      <c r="H9" s="37">
        <v>0.12</v>
      </c>
      <c r="J9" s="28" t="s">
        <v>78</v>
      </c>
      <c r="K9" s="29" t="s">
        <v>27</v>
      </c>
      <c r="L9" s="28" t="str">
        <f t="shared" si="0"/>
        <v>Horizon Direct Access $15Member/Spouse</v>
      </c>
      <c r="M9" s="47">
        <v>2233.4699999999998</v>
      </c>
      <c r="O9" s="35" t="s">
        <v>48</v>
      </c>
      <c r="P9" s="36">
        <v>0.2</v>
      </c>
      <c r="Q9" s="37">
        <v>0.12</v>
      </c>
    </row>
    <row r="10" spans="1:17">
      <c r="B10" s="29"/>
      <c r="D10" s="35" t="s">
        <v>49</v>
      </c>
      <c r="E10" s="36">
        <v>0.23</v>
      </c>
      <c r="F10" s="36">
        <v>0.17</v>
      </c>
      <c r="G10" s="36">
        <v>0.17</v>
      </c>
      <c r="H10" s="37">
        <v>0.14000000000000001</v>
      </c>
      <c r="J10" s="28" t="s">
        <v>78</v>
      </c>
      <c r="K10" s="29" t="s">
        <v>29</v>
      </c>
      <c r="L10" s="28" t="str">
        <f t="shared" si="0"/>
        <v>Horizon Direct Access $15Family</v>
      </c>
      <c r="M10" s="47">
        <v>2598.63</v>
      </c>
      <c r="O10" s="35" t="s">
        <v>49</v>
      </c>
      <c r="P10" s="36">
        <v>0.23</v>
      </c>
      <c r="Q10" s="37">
        <v>0.14000000000000001</v>
      </c>
    </row>
    <row r="11" spans="1:17">
      <c r="B11" s="29"/>
      <c r="D11" s="35" t="s">
        <v>50</v>
      </c>
      <c r="E11" s="36">
        <v>0.27</v>
      </c>
      <c r="F11" s="36">
        <v>0.21</v>
      </c>
      <c r="G11" s="36">
        <v>0.21</v>
      </c>
      <c r="H11" s="37">
        <v>0.17</v>
      </c>
      <c r="J11" s="28" t="s">
        <v>78</v>
      </c>
      <c r="K11" s="29" t="s">
        <v>30</v>
      </c>
      <c r="L11" s="28" t="str">
        <f t="shared" si="0"/>
        <v>Horizon Direct Access $15None</v>
      </c>
      <c r="M11" s="47">
        <v>0</v>
      </c>
      <c r="O11" s="35" t="s">
        <v>50</v>
      </c>
      <c r="P11" s="36">
        <v>0.27</v>
      </c>
      <c r="Q11" s="37">
        <v>0.17</v>
      </c>
    </row>
    <row r="12" spans="1:17">
      <c r="A12" s="28" t="s">
        <v>38</v>
      </c>
      <c r="B12" s="29"/>
      <c r="D12" s="38" t="s">
        <v>51</v>
      </c>
      <c r="E12" s="36">
        <v>0.28999999999999998</v>
      </c>
      <c r="F12" s="36">
        <v>0.23</v>
      </c>
      <c r="G12" s="36">
        <v>0.23</v>
      </c>
      <c r="H12" s="37">
        <v>0.19</v>
      </c>
      <c r="J12" s="28" t="s">
        <v>79</v>
      </c>
      <c r="K12" s="29" t="s">
        <v>3</v>
      </c>
      <c r="L12" s="28" t="str">
        <f t="shared" si="0"/>
        <v>Horizon POS $5Single</v>
      </c>
      <c r="M12" s="47">
        <v>946.73</v>
      </c>
      <c r="O12" s="38" t="s">
        <v>51</v>
      </c>
      <c r="P12" s="36">
        <v>0.28999999999999998</v>
      </c>
      <c r="Q12" s="37">
        <v>0.19</v>
      </c>
    </row>
    <row r="13" spans="1:17" ht="15" thickBot="1">
      <c r="A13" s="31" t="s">
        <v>39</v>
      </c>
      <c r="B13" s="32"/>
      <c r="D13" s="35" t="s">
        <v>52</v>
      </c>
      <c r="E13" s="36">
        <v>0.32</v>
      </c>
      <c r="F13" s="36">
        <v>0.26</v>
      </c>
      <c r="G13" s="36">
        <v>0.26</v>
      </c>
      <c r="H13" s="37">
        <v>0.22</v>
      </c>
      <c r="J13" s="28" t="s">
        <v>79</v>
      </c>
      <c r="K13" s="29" t="s">
        <v>26</v>
      </c>
      <c r="L13" s="28" t="str">
        <f t="shared" si="0"/>
        <v>Horizon POS $5Parent/Child(ren)</v>
      </c>
      <c r="M13" s="47">
        <v>1397.97</v>
      </c>
      <c r="O13" s="35" t="s">
        <v>52</v>
      </c>
      <c r="P13" s="36">
        <v>0.32</v>
      </c>
      <c r="Q13" s="37">
        <v>0.22</v>
      </c>
    </row>
    <row r="14" spans="1:17">
      <c r="D14" s="35" t="s">
        <v>53</v>
      </c>
      <c r="E14" s="36">
        <v>0.33</v>
      </c>
      <c r="F14" s="36">
        <v>0.27</v>
      </c>
      <c r="G14" s="36">
        <v>0.27</v>
      </c>
      <c r="H14" s="37">
        <v>0.23</v>
      </c>
      <c r="J14" s="28" t="s">
        <v>79</v>
      </c>
      <c r="K14" s="29" t="s">
        <v>27</v>
      </c>
      <c r="L14" s="28" t="str">
        <f t="shared" si="0"/>
        <v>Horizon POS $5Member/Spouse</v>
      </c>
      <c r="M14" s="47">
        <v>2107.0500000000002</v>
      </c>
      <c r="O14" s="35" t="s">
        <v>53</v>
      </c>
      <c r="P14" s="36">
        <v>0.33</v>
      </c>
      <c r="Q14" s="37">
        <v>0.23</v>
      </c>
    </row>
    <row r="15" spans="1:17">
      <c r="D15" s="38" t="s">
        <v>54</v>
      </c>
      <c r="E15" s="36">
        <v>0.34</v>
      </c>
      <c r="F15" s="36">
        <v>0.28000000000000003</v>
      </c>
      <c r="G15" s="36">
        <v>0.28000000000000003</v>
      </c>
      <c r="H15" s="37">
        <v>0.24</v>
      </c>
      <c r="J15" s="28" t="s">
        <v>79</v>
      </c>
      <c r="K15" s="29" t="s">
        <v>29</v>
      </c>
      <c r="L15" s="28" t="str">
        <f t="shared" si="0"/>
        <v>Horizon POS $5Family</v>
      </c>
      <c r="M15" s="47">
        <v>2451.54</v>
      </c>
      <c r="O15" s="38" t="s">
        <v>54</v>
      </c>
      <c r="P15" s="36">
        <v>0.34</v>
      </c>
      <c r="Q15" s="37">
        <v>0.24</v>
      </c>
    </row>
    <row r="16" spans="1:17">
      <c r="D16" s="35" t="s">
        <v>55</v>
      </c>
      <c r="E16" s="36">
        <v>0.34</v>
      </c>
      <c r="F16" s="36">
        <v>0.3</v>
      </c>
      <c r="G16" s="36">
        <v>0.3</v>
      </c>
      <c r="H16" s="37">
        <v>0.26</v>
      </c>
      <c r="J16" s="28" t="s">
        <v>79</v>
      </c>
      <c r="K16" s="29" t="s">
        <v>30</v>
      </c>
      <c r="L16" s="28" t="str">
        <f t="shared" si="0"/>
        <v>Horizon POS $5None</v>
      </c>
      <c r="M16" s="47">
        <v>0</v>
      </c>
      <c r="O16" s="35" t="s">
        <v>55</v>
      </c>
      <c r="P16" s="36">
        <v>0.34</v>
      </c>
      <c r="Q16" s="37">
        <v>0.26</v>
      </c>
    </row>
    <row r="17" spans="1:17">
      <c r="D17" s="35" t="s">
        <v>56</v>
      </c>
      <c r="E17" s="36">
        <v>0.34</v>
      </c>
      <c r="F17" s="36">
        <v>0.3</v>
      </c>
      <c r="G17" s="36">
        <v>0.3</v>
      </c>
      <c r="H17" s="37">
        <v>0.28000000000000003</v>
      </c>
      <c r="J17" s="28" t="s">
        <v>86</v>
      </c>
      <c r="K17" s="29" t="s">
        <v>3</v>
      </c>
      <c r="L17" s="28" t="str">
        <f t="shared" si="0"/>
        <v>Horizon OMNIASingle</v>
      </c>
      <c r="M17" s="47">
        <v>744.35</v>
      </c>
      <c r="O17" s="35" t="s">
        <v>56</v>
      </c>
      <c r="P17" s="36">
        <v>0.34</v>
      </c>
      <c r="Q17" s="37">
        <v>0.28000000000000003</v>
      </c>
    </row>
    <row r="18" spans="1:17">
      <c r="D18" s="35" t="s">
        <v>57</v>
      </c>
      <c r="E18" s="36">
        <v>0.35</v>
      </c>
      <c r="F18" s="36">
        <v>0.3</v>
      </c>
      <c r="G18" s="36">
        <v>0.3</v>
      </c>
      <c r="H18" s="37">
        <v>0.28999999999999998</v>
      </c>
      <c r="J18" s="28" t="s">
        <v>86</v>
      </c>
      <c r="K18" s="29" t="s">
        <v>26</v>
      </c>
      <c r="L18" s="28" t="str">
        <f t="shared" si="0"/>
        <v>Horizon OMNIAParent/Child(ren)</v>
      </c>
      <c r="M18" s="47">
        <v>1099.08</v>
      </c>
      <c r="O18" s="35" t="s">
        <v>57</v>
      </c>
      <c r="P18" s="36">
        <v>0.35</v>
      </c>
      <c r="Q18" s="37">
        <v>0.28999999999999998</v>
      </c>
    </row>
    <row r="19" spans="1:17">
      <c r="D19" s="35" t="s">
        <v>58</v>
      </c>
      <c r="E19" s="36">
        <v>0.35</v>
      </c>
      <c r="F19" s="36">
        <v>0.35</v>
      </c>
      <c r="G19" s="36">
        <v>0.35</v>
      </c>
      <c r="H19" s="37">
        <v>0.32</v>
      </c>
      <c r="J19" s="28" t="s">
        <v>86</v>
      </c>
      <c r="K19" s="29" t="s">
        <v>27</v>
      </c>
      <c r="L19" s="28" t="str">
        <f t="shared" si="0"/>
        <v>Horizon OMNIAMember/Spouse</v>
      </c>
      <c r="M19" s="47">
        <v>1656.61</v>
      </c>
      <c r="O19" s="35" t="s">
        <v>58</v>
      </c>
      <c r="P19" s="36">
        <v>0.35</v>
      </c>
      <c r="Q19" s="37">
        <v>0.32</v>
      </c>
    </row>
    <row r="20" spans="1:17" ht="15" thickBot="1">
      <c r="D20" s="39" t="s">
        <v>59</v>
      </c>
      <c r="E20" s="40">
        <v>0.35</v>
      </c>
      <c r="F20" s="40">
        <v>0.35</v>
      </c>
      <c r="G20" s="40">
        <v>0.35</v>
      </c>
      <c r="H20" s="41">
        <v>0.35</v>
      </c>
      <c r="J20" s="28" t="s">
        <v>86</v>
      </c>
      <c r="K20" s="29" t="s">
        <v>29</v>
      </c>
      <c r="L20" s="28" t="str">
        <f t="shared" si="0"/>
        <v>Horizon OMNIAFamily</v>
      </c>
      <c r="M20" s="47">
        <v>1927.45</v>
      </c>
      <c r="O20" s="39" t="s">
        <v>59</v>
      </c>
      <c r="P20" s="40">
        <v>0.35</v>
      </c>
      <c r="Q20" s="41">
        <v>0.35</v>
      </c>
    </row>
    <row r="21" spans="1:17" ht="15" thickBot="1">
      <c r="J21" s="28" t="s">
        <v>86</v>
      </c>
      <c r="K21" s="29" t="s">
        <v>30</v>
      </c>
      <c r="L21" s="28" t="str">
        <f t="shared" si="0"/>
        <v>Horizon OMNIANone</v>
      </c>
      <c r="M21" s="47">
        <v>0</v>
      </c>
    </row>
    <row r="22" spans="1:17">
      <c r="A22" s="98" t="s">
        <v>60</v>
      </c>
      <c r="B22" s="77"/>
      <c r="C22" s="77"/>
      <c r="D22" s="77"/>
      <c r="E22" s="99"/>
      <c r="J22" s="28" t="s">
        <v>84</v>
      </c>
      <c r="K22" s="29" t="s">
        <v>3</v>
      </c>
      <c r="L22" s="28" t="str">
        <f>CONCATENATE(J22,K22)</f>
        <v>Horizon HSA (with Horizon Rx)Single</v>
      </c>
      <c r="M22" s="47">
        <v>754.12</v>
      </c>
    </row>
    <row r="23" spans="1:17">
      <c r="A23" s="28" t="s">
        <v>62</v>
      </c>
      <c r="B23" s="13" t="str">
        <f>Horizon!I14</f>
        <v>Horizon Direct Access $15</v>
      </c>
      <c r="C23" s="13"/>
      <c r="D23" s="13"/>
      <c r="E23" s="29"/>
      <c r="J23" s="28" t="s">
        <v>84</v>
      </c>
      <c r="K23" s="29" t="s">
        <v>26</v>
      </c>
      <c r="L23" s="28" t="str">
        <f>CONCATENATE(J23,K23)</f>
        <v>Horizon HSA (with Horizon Rx)Parent/Child(ren)</v>
      </c>
      <c r="M23" s="47">
        <v>1113.51</v>
      </c>
    </row>
    <row r="24" spans="1:17">
      <c r="A24" s="28" t="s">
        <v>63</v>
      </c>
      <c r="B24" s="13" t="str">
        <f>Horizon!L14</f>
        <v>Single</v>
      </c>
      <c r="C24" s="13"/>
      <c r="D24" s="13"/>
      <c r="E24" s="29"/>
      <c r="J24" s="28" t="s">
        <v>84</v>
      </c>
      <c r="K24" s="29" t="s">
        <v>27</v>
      </c>
      <c r="L24" s="28" t="str">
        <f>CONCATENATE(J24,K24)</f>
        <v>Horizon HSA (with Horizon Rx)Member/Spouse</v>
      </c>
      <c r="M24" s="47">
        <v>1678.37</v>
      </c>
    </row>
    <row r="25" spans="1:17">
      <c r="A25" s="28"/>
      <c r="B25" s="13" t="str">
        <f>CONCATENATE(B23,B24)</f>
        <v>Horizon Direct Access $15Single</v>
      </c>
      <c r="C25" s="13"/>
      <c r="D25" s="13"/>
      <c r="E25" s="29"/>
      <c r="J25" s="28" t="s">
        <v>84</v>
      </c>
      <c r="K25" s="29" t="s">
        <v>29</v>
      </c>
      <c r="L25" s="28" t="str">
        <f>CONCATENATE(J25,K25)</f>
        <v>Horizon HSA (with Horizon Rx)Family</v>
      </c>
      <c r="M25" s="47">
        <v>1952.77</v>
      </c>
    </row>
    <row r="26" spans="1:17">
      <c r="A26" s="28" t="s">
        <v>64</v>
      </c>
      <c r="B26" s="13" t="str">
        <f>Horizon!I15</f>
        <v>Benecard Rx</v>
      </c>
      <c r="C26" s="13"/>
      <c r="D26" s="13"/>
      <c r="E26" s="29"/>
      <c r="J26" s="28" t="s">
        <v>84</v>
      </c>
      <c r="K26" s="29" t="s">
        <v>30</v>
      </c>
      <c r="L26" s="28" t="str">
        <f>CONCATENATE(J26,K26)</f>
        <v>Horizon HSA (with Horizon Rx)None</v>
      </c>
      <c r="M26" s="47">
        <v>0</v>
      </c>
    </row>
    <row r="27" spans="1:17">
      <c r="A27" s="28" t="s">
        <v>65</v>
      </c>
      <c r="B27" s="13" t="str">
        <f>Horizon!L15</f>
        <v>Single</v>
      </c>
      <c r="C27" s="13"/>
      <c r="D27" s="13"/>
      <c r="E27" s="29"/>
      <c r="J27" s="28" t="s">
        <v>28</v>
      </c>
      <c r="K27" s="29" t="s">
        <v>3</v>
      </c>
      <c r="L27" s="28" t="str">
        <f t="shared" ref="L27:L46" si="1">CONCATENATE(J27,K27)</f>
        <v>Medical WaivedSingle</v>
      </c>
      <c r="M27" s="47">
        <v>0</v>
      </c>
    </row>
    <row r="28" spans="1:17">
      <c r="A28" s="28"/>
      <c r="B28" s="13" t="str">
        <f>CONCATENATE(B26,B27)</f>
        <v>Benecard RxSingle</v>
      </c>
      <c r="C28" s="13"/>
      <c r="D28" s="13"/>
      <c r="E28" s="29"/>
      <c r="J28" s="28" t="s">
        <v>28</v>
      </c>
      <c r="K28" s="29" t="s">
        <v>26</v>
      </c>
      <c r="L28" s="28" t="str">
        <f t="shared" si="1"/>
        <v>Medical WaivedParent/Child(ren)</v>
      </c>
      <c r="M28" s="47">
        <v>0</v>
      </c>
    </row>
    <row r="29" spans="1:17">
      <c r="A29" s="28" t="s">
        <v>66</v>
      </c>
      <c r="B29" s="13" t="str">
        <f>Horizon!I16</f>
        <v>Delta Dental</v>
      </c>
      <c r="C29" s="13"/>
      <c r="D29" s="13"/>
      <c r="E29" s="29"/>
      <c r="J29" s="28" t="s">
        <v>28</v>
      </c>
      <c r="K29" s="29" t="s">
        <v>27</v>
      </c>
      <c r="L29" s="28" t="str">
        <f t="shared" si="1"/>
        <v>Medical WaivedMember/Spouse</v>
      </c>
      <c r="M29" s="47">
        <v>0</v>
      </c>
    </row>
    <row r="30" spans="1:17">
      <c r="A30" s="28" t="s">
        <v>67</v>
      </c>
      <c r="B30" s="13" t="str">
        <f>Horizon!L16</f>
        <v>Single</v>
      </c>
      <c r="C30" s="13"/>
      <c r="D30" s="13"/>
      <c r="E30" s="29"/>
      <c r="J30" s="28" t="s">
        <v>28</v>
      </c>
      <c r="K30" s="29" t="s">
        <v>29</v>
      </c>
      <c r="L30" s="28" t="str">
        <f t="shared" si="1"/>
        <v>Medical WaivedFamily</v>
      </c>
      <c r="M30" s="47">
        <v>0</v>
      </c>
    </row>
    <row r="31" spans="1:17">
      <c r="A31" s="28"/>
      <c r="B31" s="13" t="str">
        <f>CONCATENATE(B29,B30)</f>
        <v>Delta DentalSingle</v>
      </c>
      <c r="C31" s="13"/>
      <c r="D31" s="13"/>
      <c r="E31" s="29"/>
      <c r="J31" s="28" t="s">
        <v>28</v>
      </c>
      <c r="K31" s="29" t="s">
        <v>30</v>
      </c>
      <c r="L31" s="28" t="str">
        <f t="shared" si="1"/>
        <v>Medical WaivedNone</v>
      </c>
      <c r="M31" s="47">
        <v>0</v>
      </c>
    </row>
    <row r="32" spans="1:17">
      <c r="A32" s="28"/>
      <c r="B32" s="13"/>
      <c r="C32" s="13"/>
      <c r="D32" s="13"/>
      <c r="E32" s="29"/>
      <c r="J32" s="28"/>
      <c r="K32" s="29"/>
      <c r="L32" s="28" t="str">
        <f t="shared" si="1"/>
        <v/>
      </c>
      <c r="M32" s="47"/>
    </row>
    <row r="33" spans="1:13">
      <c r="A33" s="28"/>
      <c r="B33" s="13" t="s">
        <v>68</v>
      </c>
      <c r="C33" s="13"/>
      <c r="D33" s="13"/>
      <c r="E33" s="29"/>
      <c r="J33" s="28" t="s">
        <v>6</v>
      </c>
      <c r="K33" s="29" t="s">
        <v>3</v>
      </c>
      <c r="L33" s="28" t="str">
        <f t="shared" si="1"/>
        <v>Benecard RxSingle</v>
      </c>
      <c r="M33" s="47">
        <v>143.52000000000001</v>
      </c>
    </row>
    <row r="34" spans="1:13">
      <c r="A34" s="28" t="s">
        <v>69</v>
      </c>
      <c r="B34" s="51">
        <f>VLOOKUP(B25,L2:M31,2,FALSE)</f>
        <v>1003.54</v>
      </c>
      <c r="C34" s="13"/>
      <c r="D34" s="13"/>
      <c r="E34" s="29"/>
      <c r="J34" s="28" t="s">
        <v>6</v>
      </c>
      <c r="K34" s="29" t="s">
        <v>26</v>
      </c>
      <c r="L34" s="28" t="str">
        <f t="shared" si="1"/>
        <v>Benecard RxParent/Child(ren)</v>
      </c>
      <c r="M34" s="47">
        <v>178.02</v>
      </c>
    </row>
    <row r="35" spans="1:13">
      <c r="A35" s="28" t="s">
        <v>70</v>
      </c>
      <c r="B35" s="51">
        <f>VLOOKUP(B28,L33:M42,2,FALSE)</f>
        <v>143.52000000000001</v>
      </c>
      <c r="C35" s="13"/>
      <c r="D35" s="13"/>
      <c r="E35" s="29"/>
      <c r="J35" s="28" t="s">
        <v>6</v>
      </c>
      <c r="K35" s="29" t="s">
        <v>27</v>
      </c>
      <c r="L35" s="28" t="str">
        <f t="shared" si="1"/>
        <v>Benecard RxMember/Spouse</v>
      </c>
      <c r="M35" s="47">
        <v>303.70999999999998</v>
      </c>
    </row>
    <row r="36" spans="1:13">
      <c r="A36" s="28" t="s">
        <v>71</v>
      </c>
      <c r="B36" s="51">
        <f>VLOOKUP(B31,L44:M53,2,FALSE)</f>
        <v>47.69</v>
      </c>
      <c r="C36" s="13"/>
      <c r="D36" s="13"/>
      <c r="E36" s="29"/>
      <c r="J36" s="28" t="s">
        <v>6</v>
      </c>
      <c r="K36" s="29" t="s">
        <v>29</v>
      </c>
      <c r="L36" s="28" t="str">
        <f t="shared" si="1"/>
        <v>Benecard RxFamily</v>
      </c>
      <c r="M36" s="47">
        <v>303.70999999999998</v>
      </c>
    </row>
    <row r="37" spans="1:13">
      <c r="A37" s="28"/>
      <c r="B37" s="13"/>
      <c r="C37" s="13"/>
      <c r="D37" s="13"/>
      <c r="E37" s="29"/>
      <c r="J37" s="28" t="s">
        <v>6</v>
      </c>
      <c r="K37" s="29" t="s">
        <v>30</v>
      </c>
      <c r="L37" s="28" t="str">
        <f t="shared" si="1"/>
        <v>Benecard RxNone</v>
      </c>
      <c r="M37" s="47">
        <v>0</v>
      </c>
    </row>
    <row r="38" spans="1:13">
      <c r="A38" s="28">
        <v>20</v>
      </c>
      <c r="B38" s="13"/>
      <c r="C38" s="13"/>
      <c r="D38" s="13"/>
      <c r="E38" s="29"/>
      <c r="J38" s="28" t="s">
        <v>37</v>
      </c>
      <c r="K38" s="29" t="s">
        <v>3</v>
      </c>
      <c r="L38" s="28" t="str">
        <f t="shared" si="1"/>
        <v>Rx WaivedSingle</v>
      </c>
      <c r="M38" s="47">
        <v>0</v>
      </c>
    </row>
    <row r="39" spans="1:13">
      <c r="A39" s="28">
        <v>24</v>
      </c>
      <c r="B39" s="13"/>
      <c r="C39" s="13"/>
      <c r="D39" s="13"/>
      <c r="E39" s="29"/>
      <c r="J39" s="28" t="s">
        <v>37</v>
      </c>
      <c r="K39" s="29" t="s">
        <v>26</v>
      </c>
      <c r="L39" s="28" t="str">
        <f t="shared" si="1"/>
        <v>Rx WaivedParent/Child(ren)</v>
      </c>
      <c r="M39" s="47">
        <v>0</v>
      </c>
    </row>
    <row r="40" spans="1:13">
      <c r="A40" s="28" t="s">
        <v>72</v>
      </c>
      <c r="B40" s="13">
        <f>Horizon!H9</f>
        <v>20</v>
      </c>
      <c r="C40" s="13"/>
      <c r="D40" s="13"/>
      <c r="E40" s="29"/>
      <c r="J40" s="28" t="s">
        <v>37</v>
      </c>
      <c r="K40" s="29" t="s">
        <v>27</v>
      </c>
      <c r="L40" s="28" t="str">
        <f t="shared" si="1"/>
        <v>Rx WaivedMember/Spouse</v>
      </c>
      <c r="M40" s="47">
        <v>0</v>
      </c>
    </row>
    <row r="41" spans="1:13">
      <c r="A41" s="28"/>
      <c r="B41" s="13"/>
      <c r="C41" s="13"/>
      <c r="D41" s="13"/>
      <c r="E41" s="29"/>
      <c r="J41" s="28" t="s">
        <v>37</v>
      </c>
      <c r="K41" s="29" t="s">
        <v>29</v>
      </c>
      <c r="L41" s="28" t="str">
        <f t="shared" si="1"/>
        <v>Rx WaivedFamily</v>
      </c>
      <c r="M41" s="47">
        <v>0</v>
      </c>
    </row>
    <row r="42" spans="1:13">
      <c r="A42" s="28" t="s">
        <v>73</v>
      </c>
      <c r="B42" s="13" t="str">
        <f>Horizon!H8</f>
        <v>$65,000 - $69,999.99</v>
      </c>
      <c r="C42" s="13"/>
      <c r="D42" s="13"/>
      <c r="E42" s="29"/>
      <c r="J42" s="28" t="s">
        <v>37</v>
      </c>
      <c r="K42" s="29" t="s">
        <v>30</v>
      </c>
      <c r="L42" s="28" t="str">
        <f t="shared" si="1"/>
        <v>Rx WaivedNone</v>
      </c>
      <c r="M42" s="47">
        <v>0</v>
      </c>
    </row>
    <row r="43" spans="1:13">
      <c r="A43" s="28" t="s">
        <v>82</v>
      </c>
      <c r="B43" s="13" t="str">
        <f>B24</f>
        <v>Single</v>
      </c>
      <c r="C43" s="50">
        <f>IF(B43="Single",VLOOKUP($B$42,$D$2:$H$20,2,FALSE),IF(B43="Parent/Child(ren)",VLOOKUP($B$42,$D$2:$H$20,3,FALSE),IF(B43="Member/Spouse",VLOOKUP($B$42,$D$2:$H$20,4,FALSE),IF(B43="Family",VLOOKUP($B$42,$D$2:$H$20,5,FALSE),IF(B43="None",0,0)))))</f>
        <v>0.28999999999999998</v>
      </c>
      <c r="D43" s="13"/>
      <c r="E43" s="29"/>
      <c r="J43" s="28"/>
      <c r="K43" s="29"/>
      <c r="L43" s="28" t="str">
        <f t="shared" si="1"/>
        <v/>
      </c>
      <c r="M43" s="47"/>
    </row>
    <row r="44" spans="1:13">
      <c r="A44" s="28" t="s">
        <v>83</v>
      </c>
      <c r="B44" s="13" t="str">
        <f>B27</f>
        <v>Single</v>
      </c>
      <c r="C44" s="50">
        <f>IF(B44="Single",VLOOKUP($B$42,$D$2:$H$20,2,FALSE),IF(B44="Parent/Child(ren)",VLOOKUP($B$42,$D$2:$H$20,3,FALSE),IF(B44="Member/Spouse",VLOOKUP($B$42,$D$2:$H$20,4,FALSE),IF(B44="Family",VLOOKUP($B$42,$D$2:$H$20,5,FALSE),IF(B44="None",0,0)))))</f>
        <v>0.28999999999999998</v>
      </c>
      <c r="D44" s="13"/>
      <c r="E44" s="29"/>
      <c r="J44" s="28" t="s">
        <v>38</v>
      </c>
      <c r="K44" s="29" t="s">
        <v>3</v>
      </c>
      <c r="L44" s="28" t="str">
        <f t="shared" si="1"/>
        <v>Delta DentalSingle</v>
      </c>
      <c r="M44" s="47">
        <v>47.69</v>
      </c>
    </row>
    <row r="45" spans="1:13" ht="15" thickBot="1">
      <c r="A45" s="31" t="s">
        <v>40</v>
      </c>
      <c r="B45" s="11" t="str">
        <f>B30</f>
        <v>Single</v>
      </c>
      <c r="C45" s="52">
        <f>IF(B45="Single",VLOOKUP($B$42,$D$2:$H$20,2,FALSE),IF(B45="Parent/Child(ren)",VLOOKUP($B$42,$D$2:$H$20,3,FALSE),IF(B45="Member/Spouse",VLOOKUP($B$42,$D$2:$H$20,4,FALSE),IF(B45="Family",VLOOKUP($B$42,$D$2:$H$20,5,FALSE),IF(B45="None",0,0)))))</f>
        <v>0.28999999999999998</v>
      </c>
      <c r="D45" s="11"/>
      <c r="E45" s="32"/>
      <c r="J45" s="28" t="s">
        <v>38</v>
      </c>
      <c r="K45" s="29" t="s">
        <v>26</v>
      </c>
      <c r="L45" s="28" t="str">
        <f t="shared" si="1"/>
        <v>Delta DentalParent/Child(ren)</v>
      </c>
      <c r="M45" s="47">
        <v>125.95</v>
      </c>
    </row>
    <row r="46" spans="1:13">
      <c r="J46" s="28" t="s">
        <v>38</v>
      </c>
      <c r="K46" s="29" t="s">
        <v>27</v>
      </c>
      <c r="L46" s="28" t="str">
        <f t="shared" si="1"/>
        <v>Delta DentalMember/Spouse</v>
      </c>
      <c r="M46" s="47">
        <v>125.95</v>
      </c>
    </row>
    <row r="47" spans="1:13">
      <c r="J47" s="28" t="s">
        <v>38</v>
      </c>
      <c r="K47" s="29" t="s">
        <v>29</v>
      </c>
      <c r="L47" s="28" t="str">
        <f>CONCATENATE(J47,K47)</f>
        <v>Delta DentalFamily</v>
      </c>
      <c r="M47" s="47">
        <v>125.95</v>
      </c>
    </row>
    <row r="48" spans="1:13">
      <c r="J48" s="28" t="s">
        <v>38</v>
      </c>
      <c r="K48" s="29" t="s">
        <v>30</v>
      </c>
      <c r="L48" s="28" t="str">
        <f>CONCATENATE(J48,K48)</f>
        <v>Delta DentalNone</v>
      </c>
      <c r="M48" s="47">
        <v>0</v>
      </c>
    </row>
    <row r="49" spans="10:13">
      <c r="J49" s="28" t="s">
        <v>39</v>
      </c>
      <c r="K49" s="29" t="s">
        <v>3</v>
      </c>
      <c r="L49" s="28" t="str">
        <f>CONCATENATE(J49,K49)</f>
        <v>Dental WaivedSingle</v>
      </c>
      <c r="M49" s="47">
        <v>0</v>
      </c>
    </row>
    <row r="50" spans="10:13">
      <c r="J50" s="28" t="s">
        <v>39</v>
      </c>
      <c r="K50" s="29" t="s">
        <v>26</v>
      </c>
      <c r="L50" s="28" t="str">
        <f t="shared" ref="L50:L51" si="2">CONCATENATE(J50,K50)</f>
        <v>Dental WaivedParent/Child(ren)</v>
      </c>
      <c r="M50" s="47">
        <v>0</v>
      </c>
    </row>
    <row r="51" spans="10:13">
      <c r="J51" s="28" t="s">
        <v>39</v>
      </c>
      <c r="K51" s="29" t="s">
        <v>27</v>
      </c>
      <c r="L51" s="28" t="str">
        <f t="shared" si="2"/>
        <v>Dental WaivedMember/Spouse</v>
      </c>
      <c r="M51" s="47">
        <v>0</v>
      </c>
    </row>
    <row r="52" spans="10:13">
      <c r="J52" s="28" t="s">
        <v>39</v>
      </c>
      <c r="K52" s="29" t="s">
        <v>29</v>
      </c>
      <c r="L52" s="28" t="str">
        <f>CONCATENATE(J52,K52)</f>
        <v>Dental WaivedFamily</v>
      </c>
      <c r="M52" s="47">
        <v>0</v>
      </c>
    </row>
    <row r="53" spans="10:13" ht="15" thickBot="1">
      <c r="J53" s="31" t="s">
        <v>39</v>
      </c>
      <c r="K53" s="32" t="s">
        <v>30</v>
      </c>
      <c r="L53" s="31" t="str">
        <f>CONCATENATE(J53,K53)</f>
        <v>Dental WaivedNone</v>
      </c>
      <c r="M53" s="48">
        <v>0</v>
      </c>
    </row>
  </sheetData>
  <mergeCells count="1">
    <mergeCell ref="A22:E2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Aetna</vt:lpstr>
      <vt:lpstr>Aetna Calc</vt:lpstr>
      <vt:lpstr>Horizon</vt:lpstr>
      <vt:lpstr>Horizon Calc</vt:lpstr>
    </vt:vector>
  </TitlesOfParts>
  <Company>Arthur J Gallagher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Lynsey Eddy</dc:creator>
  <cp:lastModifiedBy>Denise Pellegrino</cp:lastModifiedBy>
  <cp:lastPrinted>2019-08-01T15:43:34Z</cp:lastPrinted>
  <dcterms:created xsi:type="dcterms:W3CDTF">2019-05-14T15:23:01Z</dcterms:created>
  <dcterms:modified xsi:type="dcterms:W3CDTF">2019-08-01T16:58:47Z</dcterms:modified>
</cp:coreProperties>
</file>